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4 г\Лицевые счета\Советская\"/>
    </mc:Choice>
  </mc:AlternateContent>
  <xr:revisionPtr revIDLastSave="0" documentId="13_ncr:1_{F0563EAE-1770-4BCB-B954-C12509E76564}" xr6:coauthVersionLast="47" xr6:coauthVersionMax="47" xr10:uidLastSave="{00000000-0000-0000-0000-000000000000}"/>
  <bookViews>
    <workbookView xWindow="-120" yWindow="-120" windowWidth="29040" windowHeight="15840" tabRatio="756" activeTab="6" xr2:uid="{00000000-000D-0000-FFFF-FFFF00000000}"/>
  </bookViews>
  <sheets>
    <sheet name="ТО ин.оборуд." sheetId="1" r:id="rId1"/>
    <sheet name="ТО эл.оборуд." sheetId="9" r:id="rId2"/>
    <sheet name="ТО конструкт.эл." sheetId="2" r:id="rId3"/>
    <sheet name="ТР конструкт.эл" sheetId="3" r:id="rId4"/>
    <sheet name="ТР эл.оборуд." sheetId="10" r:id="rId5"/>
    <sheet name="ТР инж.об." sheetId="4" r:id="rId6"/>
    <sheet name="Лиц.счет. Св.расчет" sheetId="5" r:id="rId7"/>
    <sheet name="Дополн.раб." sheetId="11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4" l="1"/>
  <c r="C21" i="4"/>
  <c r="D12" i="3"/>
  <c r="D44" i="2"/>
  <c r="C44" i="2"/>
  <c r="C43" i="2"/>
  <c r="D24" i="9"/>
  <c r="C24" i="9"/>
  <c r="D30" i="1"/>
  <c r="D17" i="4"/>
  <c r="D40" i="2"/>
  <c r="C39" i="2"/>
  <c r="C40" i="2"/>
  <c r="D20" i="9"/>
  <c r="D28" i="1"/>
  <c r="D10" i="3"/>
  <c r="K16" i="5"/>
  <c r="D36" i="2"/>
  <c r="C36" i="2"/>
  <c r="D26" i="1"/>
  <c r="I11" i="5"/>
  <c r="D32" i="2"/>
  <c r="D18" i="9"/>
  <c r="D24" i="1"/>
  <c r="C24" i="1"/>
  <c r="D8" i="3"/>
  <c r="D16" i="9"/>
  <c r="C16" i="9"/>
  <c r="D30" i="2"/>
  <c r="C30" i="2"/>
  <c r="D15" i="4"/>
  <c r="D8" i="11"/>
  <c r="C8" i="11"/>
  <c r="D26" i="2"/>
  <c r="G19" i="5"/>
  <c r="C20" i="1" l="1"/>
  <c r="D11" i="4"/>
  <c r="D13" i="4" s="1"/>
  <c r="C11" i="4"/>
  <c r="D6" i="4"/>
  <c r="C16" i="2"/>
  <c r="C18" i="2" s="1"/>
  <c r="D6" i="3"/>
  <c r="C14" i="2"/>
  <c r="D14" i="2" s="1"/>
  <c r="C13" i="1"/>
  <c r="C7" i="2"/>
  <c r="C9" i="2" s="1"/>
  <c r="D9" i="2" s="1"/>
  <c r="C8" i="9"/>
  <c r="D8" i="9" s="1"/>
  <c r="D10" i="9" s="1"/>
  <c r="D12" i="9" s="1"/>
  <c r="C9" i="1"/>
  <c r="D9" i="1" s="1"/>
  <c r="D13" i="1" s="1"/>
  <c r="D15" i="1" s="1"/>
  <c r="D20" i="1" s="1"/>
  <c r="C7" i="1"/>
  <c r="D18" i="2" l="1"/>
  <c r="D20" i="2" s="1"/>
  <c r="D22" i="2" s="1"/>
  <c r="D24" i="2" s="1"/>
  <c r="N11" i="5"/>
  <c r="E4" i="5"/>
  <c r="M4" i="5"/>
  <c r="L4" i="5"/>
  <c r="K4" i="5"/>
  <c r="J4" i="5"/>
  <c r="I4" i="5"/>
  <c r="H4" i="5"/>
  <c r="G4" i="5"/>
  <c r="F4" i="5"/>
  <c r="D4" i="5"/>
  <c r="C4" i="5"/>
  <c r="B4" i="5"/>
  <c r="N5" i="5"/>
  <c r="E9" i="5"/>
  <c r="E19" i="5"/>
  <c r="N21" i="5"/>
  <c r="N20" i="5"/>
  <c r="M19" i="5"/>
  <c r="L19" i="5"/>
  <c r="K19" i="5"/>
  <c r="J19" i="5"/>
  <c r="I19" i="5"/>
  <c r="H19" i="5"/>
  <c r="F19" i="5"/>
  <c r="D19" i="5"/>
  <c r="C19" i="5"/>
  <c r="B19" i="5"/>
  <c r="N6" i="5"/>
  <c r="N8" i="5"/>
  <c r="N18" i="5"/>
  <c r="E14" i="5"/>
  <c r="E24" i="5" l="1"/>
  <c r="N4" i="5"/>
  <c r="N19" i="5"/>
  <c r="N17" i="5"/>
  <c r="N12" i="5"/>
  <c r="M14" i="5"/>
  <c r="L14" i="5"/>
  <c r="K14" i="5"/>
  <c r="J14" i="5"/>
  <c r="I14" i="5"/>
  <c r="H14" i="5"/>
  <c r="G14" i="5"/>
  <c r="F14" i="5"/>
  <c r="D14" i="5"/>
  <c r="C14" i="5"/>
  <c r="M9" i="5"/>
  <c r="L9" i="5"/>
  <c r="K9" i="5"/>
  <c r="J9" i="5"/>
  <c r="I9" i="5"/>
  <c r="H9" i="5"/>
  <c r="G9" i="5"/>
  <c r="F9" i="5"/>
  <c r="D9" i="5"/>
  <c r="C9" i="5"/>
  <c r="B14" i="5"/>
  <c r="B9" i="5"/>
  <c r="N23" i="5"/>
  <c r="N13" i="5"/>
  <c r="J24" i="5" l="1"/>
  <c r="M24" i="5"/>
  <c r="C24" i="5"/>
  <c r="B24" i="5"/>
  <c r="D24" i="5"/>
  <c r="H24" i="5"/>
  <c r="L24" i="5"/>
  <c r="K24" i="5"/>
  <c r="I24" i="5"/>
  <c r="G24" i="5"/>
  <c r="F24" i="5"/>
  <c r="N15" i="5"/>
  <c r="N16" i="5" l="1"/>
  <c r="N14" i="5"/>
  <c r="N10" i="5" l="1"/>
  <c r="N9" i="5"/>
  <c r="N24" i="5" s="1"/>
</calcChain>
</file>

<file path=xl/sharedStrings.xml><?xml version="1.0" encoding="utf-8"?>
<sst xmlns="http://schemas.openxmlformats.org/spreadsheetml/2006/main" count="196" uniqueCount="105">
  <si>
    <t>Перечень работ</t>
  </si>
  <si>
    <t>Сумма</t>
  </si>
  <si>
    <t>Январь</t>
  </si>
  <si>
    <t>Март</t>
  </si>
  <si>
    <t>Советская,5</t>
  </si>
  <si>
    <t>Советская, 5</t>
  </si>
  <si>
    <r>
      <rPr>
        <b/>
        <sz val="12"/>
        <color theme="1"/>
        <rFont val="Calibri"/>
        <family val="2"/>
        <charset val="204"/>
        <scheme val="minor"/>
      </rPr>
      <t>1.Техническое обслуживание инженерного оборудования</t>
    </r>
    <r>
      <rPr>
        <sz val="12"/>
        <color theme="1"/>
        <rFont val="Calibri"/>
        <family val="2"/>
        <charset val="204"/>
        <scheme val="minor"/>
      </rPr>
      <t xml:space="preserve"> </t>
    </r>
  </si>
  <si>
    <t>Февраль</t>
  </si>
  <si>
    <t>3.Текущий ремонт конструктивных элементов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</si>
  <si>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</si>
  <si>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</si>
  <si>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</si>
  <si>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</si>
  <si>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</si>
  <si>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</si>
  <si>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</si>
  <si>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</si>
  <si>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</si>
  <si>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</si>
  <si>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</si>
  <si>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</si>
  <si>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</si>
  <si>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</si>
  <si>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</si>
  <si>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</si>
  <si>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</si>
  <si>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</si>
  <si>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</si>
  <si>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r>
      <t xml:space="preserve">1. </t>
    </r>
    <r>
      <rPr>
        <b/>
        <sz val="9"/>
        <color theme="1"/>
        <rFont val="Calibri"/>
        <family val="2"/>
        <charset val="204"/>
        <scheme val="minor"/>
      </rPr>
      <t>Содержание общ. имущества:</t>
    </r>
  </si>
  <si>
    <t>С начала года</t>
  </si>
  <si>
    <t xml:space="preserve"> </t>
  </si>
  <si>
    <t>Кудин Ю.С.</t>
  </si>
  <si>
    <t>Техническое обслуживание электрооборудования</t>
  </si>
  <si>
    <t>-эл.оборудование</t>
  </si>
  <si>
    <t>-эл.оборудования</t>
  </si>
  <si>
    <t>Очистка дорог</t>
  </si>
  <si>
    <t>уборка придомовой территории</t>
  </si>
  <si>
    <t>Техническое обслуживание конструктивных элементов</t>
  </si>
  <si>
    <r>
      <rPr>
        <b/>
        <sz val="12"/>
        <color theme="1"/>
        <rFont val="Calibri"/>
        <family val="2"/>
        <charset val="204"/>
        <scheme val="minor"/>
      </rPr>
      <t>Техническое обслуживание электрооборудования оборудования</t>
    </r>
    <r>
      <rPr>
        <sz val="12"/>
        <color theme="1"/>
        <rFont val="Calibri"/>
        <family val="2"/>
        <charset val="204"/>
        <scheme val="minor"/>
      </rPr>
      <t xml:space="preserve"> </t>
    </r>
  </si>
  <si>
    <t>Текущий ремонт инженерного оборудования</t>
  </si>
  <si>
    <t>Дополнительные работы</t>
  </si>
  <si>
    <t>4.Дополнительные работы</t>
  </si>
  <si>
    <t>ХВС</t>
  </si>
  <si>
    <t>ГВС</t>
  </si>
  <si>
    <t>электроэнергия</t>
  </si>
  <si>
    <t>5. ОДН:</t>
  </si>
  <si>
    <t>7. Расходы по содержанию УК</t>
  </si>
  <si>
    <t>Директор ООО УК "Крокус"</t>
  </si>
  <si>
    <t>Дезинфекция</t>
  </si>
  <si>
    <t>Уборка снежных шапок и наледи с крыши</t>
  </si>
  <si>
    <t>Итого за январь</t>
  </si>
  <si>
    <t>Техническое обслуживание домофонов</t>
  </si>
  <si>
    <t>Лицевой счет. Сводный расчет  2024г</t>
  </si>
  <si>
    <t>Лицевой счёт  2024г</t>
  </si>
  <si>
    <t xml:space="preserve">Отогрев канализационных труб на крыше </t>
  </si>
  <si>
    <t>Обход подвала на предмет утечек</t>
  </si>
  <si>
    <t>Очистка канализационных труб от куржака</t>
  </si>
  <si>
    <t xml:space="preserve">Ремонт подъездного освещения </t>
  </si>
  <si>
    <t>Проверка электроснабжения в квартире №26</t>
  </si>
  <si>
    <t>Очистка от снега и наледи подъездных козырьков</t>
  </si>
  <si>
    <t>Устранение течи на стояке ХВС квартира№18</t>
  </si>
  <si>
    <t>Итого за февраль</t>
  </si>
  <si>
    <t>Перезаделка эл.проводов в эл.щите ВРУ №9</t>
  </si>
  <si>
    <t>Уборка сосулек и снежнах шапок с крыши</t>
  </si>
  <si>
    <t>Замена доводчика входной двери подъезд №2</t>
  </si>
  <si>
    <t>Устранение течи полотенцесушителя квартира №14</t>
  </si>
  <si>
    <t>Итого за март</t>
  </si>
  <si>
    <t>Ремонт стояков ГВС и отопления подъезд №1</t>
  </si>
  <si>
    <t>Замена стояка отопления квартира №31</t>
  </si>
  <si>
    <t>Замена полотенцесушителя квартира №31,27,35</t>
  </si>
  <si>
    <t>Замена полотенцесушителя квартира №14</t>
  </si>
  <si>
    <t>Итого за апрель</t>
  </si>
  <si>
    <t>Отключение отопления</t>
  </si>
  <si>
    <t>Устранение течи на стояке ГВС квартира №33</t>
  </si>
  <si>
    <t>Итого за май</t>
  </si>
  <si>
    <t>Работы ППР замена лампочек и схем</t>
  </si>
  <si>
    <t>Замена полотенцесушителя квартира №33</t>
  </si>
  <si>
    <t xml:space="preserve">Сбор негабаритного мусора </t>
  </si>
  <si>
    <t>Скос травы на придомовой территории</t>
  </si>
  <si>
    <t>Итого за июль</t>
  </si>
  <si>
    <t>Замена стояка канализации квартира №4</t>
  </si>
  <si>
    <t>Отштукатуривание стены над окном в зале квартира №25</t>
  </si>
  <si>
    <t>Итого за август</t>
  </si>
  <si>
    <t>Демонтаж старых проводов на крыше</t>
  </si>
  <si>
    <t>Демонтаж ржавых проводов в эл.щите ВРУ</t>
  </si>
  <si>
    <t>Автовышка 8 часов</t>
  </si>
  <si>
    <t>Запуск отопления</t>
  </si>
  <si>
    <t>Прочистка канализации</t>
  </si>
  <si>
    <t>Итого за сентябрь</t>
  </si>
  <si>
    <t xml:space="preserve">Ремонт светильника замена лампочки и схемы </t>
  </si>
  <si>
    <t>Очистка канализации в подвале</t>
  </si>
  <si>
    <t>Монтаж информационных стендов подъезд №2</t>
  </si>
  <si>
    <t>Итого за октябрь</t>
  </si>
  <si>
    <t>Замена тяги доводчика в подъезде №3</t>
  </si>
  <si>
    <t>Запуск подъездного отопления</t>
  </si>
  <si>
    <t>Ремонт светильников замена лампочек и схем подъезд №2  7 этаж</t>
  </si>
  <si>
    <t>Итого за ноябрь</t>
  </si>
  <si>
    <t>Ремонт канализации в подвале</t>
  </si>
  <si>
    <t>Устранение течи на полотенцескшителе квартира №48</t>
  </si>
  <si>
    <t xml:space="preserve">Работы ППР   </t>
  </si>
  <si>
    <t>Ремонт светильников замена лампочек и схеи подъезд №3</t>
  </si>
  <si>
    <t>Итого за декабрь</t>
  </si>
  <si>
    <t>Замена оконных рам в кухне и зале после пожара квартира №23</t>
  </si>
  <si>
    <t>Замена отопительных приборов квартира №4</t>
  </si>
  <si>
    <t>Замена полотенцесушителя квартира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</si>
</sst>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5" fillId="0" borderId="1" xfId="0" applyFont="1" applyBorder="1"/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7" fillId="2" borderId="1" xfId="0" applyFont="1" applyFill="1" applyBorder="1"/>
    <xf numFmtId="0" fontId="6" fillId="2" borderId="1" xfId="0" applyFont="1" applyFill="1" applyBorder="1"/>
    <xf numFmtId="0" fontId="2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0" xfId="0" applyAlignment="1">
      <alignment horizontal="center" wrapText="1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1" fillId="0" borderId="6" xfId="0" applyFont="1" applyBorder="1"/>
    <xf numFmtId="49" fontId="5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1" xfId="0" applyFont="1" applyBorder="1"/>
    <xf numFmtId="0" fontId="11" fillId="0" borderId="1" xfId="0" applyFont="1" applyBorder="1"/>
    <xf numFmtId="0" fontId="10" fillId="0" borderId="3" xfId="0" applyFont="1" applyBorder="1"/>
    <xf numFmtId="0" fontId="11" fillId="0" borderId="6" xfId="0" applyFont="1" applyBorder="1"/>
    <xf numFmtId="0" fontId="10" fillId="0" borderId="6" xfId="0" applyFont="1" applyBorder="1"/>
    <xf numFmtId="0" fontId="10" fillId="0" borderId="5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1" fillId="0" borderId="0" xfId="0" applyFont="1" applyAlignment="1">
      <alignment wrapText="1"/>
    </xf>
    <xf numFmtId="0" fontId="10" fillId="0" borderId="0" xfId="0" applyFont="1"/>
    <xf numFmtId="0" fontId="10" fillId="0" borderId="1" xfId="0" applyFont="1" applyBorder="1" applyAlignment="1">
      <alignment horizontal="left" wrapText="1"/>
    </xf>
    <xf numFmtId="0" fontId="11" fillId="0" borderId="3" xfId="0" applyFont="1" applyBorder="1"/>
    <xf numFmtId="0" fontId="11" fillId="0" borderId="4" xfId="0" applyFont="1" applyBorder="1"/>
    <xf numFmtId="0" fontId="12" fillId="0" borderId="1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0"/>
  <sheetViews>
    <sheetView topLeftCell="A4" workbookViewId="0">
      <selection activeCell="D31" sqref="D31"/>
    </sheetView>
  </sheetViews>
  <sheetFormatPr defaultRowHeight="15" x14ac:dyDescent="0.25"/>
  <cols>
    <col min="1" max="1" width="5.28515625" customWidth="1"/>
    <col min="2" max="2" width="52" customWidth="1"/>
    <col min="3" max="3" width="8.7109375" customWidth="1"/>
    <col min="4" max="4" width="13.140625" customWidth="1"/>
    <col min="5" max="5" width="9.7109375" customWidth="1"/>
  </cols>
  <sheetData>
    <row r="1" spans="1:8" ht="16.5" customHeight="1" x14ac:dyDescent="0.35">
      <c r="A1" s="1"/>
      <c r="B1" s="44" t="s">
        <v>53</v>
      </c>
      <c r="C1" s="44"/>
      <c r="D1" s="44"/>
      <c r="E1" s="13"/>
      <c r="F1" s="13"/>
      <c r="G1" s="13"/>
      <c r="H1" s="13"/>
    </row>
    <row r="2" spans="1:8" x14ac:dyDescent="0.25">
      <c r="A2" s="1"/>
      <c r="B2" s="2" t="s">
        <v>4</v>
      </c>
      <c r="C2" s="1"/>
      <c r="D2" s="1"/>
      <c r="E2" s="1"/>
      <c r="F2" s="1"/>
      <c r="G2" s="1"/>
      <c r="H2" s="1"/>
    </row>
    <row r="3" spans="1:8" ht="18.75" customHeight="1" x14ac:dyDescent="0.25">
      <c r="A3" s="1"/>
      <c r="B3" s="43" t="s">
        <v>6</v>
      </c>
      <c r="C3" s="43"/>
      <c r="D3" s="43"/>
      <c r="E3" s="1"/>
      <c r="F3" s="1"/>
      <c r="G3" s="1"/>
      <c r="H3" s="1"/>
    </row>
    <row r="4" spans="1:8" x14ac:dyDescent="0.25">
      <c r="A4" s="14"/>
      <c r="B4" s="15" t="s">
        <v>0</v>
      </c>
      <c r="C4" s="15" t="s">
        <v>1</v>
      </c>
      <c r="D4" s="15" t="s">
        <v>29</v>
      </c>
      <c r="E4" s="1"/>
      <c r="F4" s="1"/>
      <c r="G4" s="1"/>
      <c r="H4" s="1"/>
    </row>
    <row r="5" spans="1:8" s="20" customFormat="1" x14ac:dyDescent="0.25">
      <c r="A5" s="28"/>
      <c r="B5" s="29" t="s">
        <v>2</v>
      </c>
      <c r="C5" s="28"/>
      <c r="D5" s="29"/>
    </row>
    <row r="6" spans="1:8" x14ac:dyDescent="0.25">
      <c r="A6" s="28">
        <v>1</v>
      </c>
      <c r="B6" s="28" t="s">
        <v>54</v>
      </c>
      <c r="C6" s="28">
        <v>918</v>
      </c>
      <c r="D6" s="29"/>
    </row>
    <row r="7" spans="1:8" x14ac:dyDescent="0.25">
      <c r="A7" s="28">
        <v>2</v>
      </c>
      <c r="B7" s="28" t="s">
        <v>55</v>
      </c>
      <c r="C7" s="28">
        <f>918+229.5</f>
        <v>1147.5</v>
      </c>
      <c r="D7" s="28"/>
    </row>
    <row r="8" spans="1:8" x14ac:dyDescent="0.25">
      <c r="A8" s="28">
        <v>3</v>
      </c>
      <c r="B8" s="28" t="s">
        <v>56</v>
      </c>
      <c r="C8" s="28">
        <v>918</v>
      </c>
      <c r="D8" s="29"/>
    </row>
    <row r="9" spans="1:8" x14ac:dyDescent="0.25">
      <c r="A9" s="30"/>
      <c r="B9" s="29" t="s">
        <v>50</v>
      </c>
      <c r="C9" s="31">
        <f>SUM(C6:C8)</f>
        <v>2983.5</v>
      </c>
      <c r="D9" s="31">
        <f>C9</f>
        <v>2983.5</v>
      </c>
    </row>
    <row r="10" spans="1:8" x14ac:dyDescent="0.25">
      <c r="A10" s="30"/>
      <c r="B10" s="29" t="s">
        <v>7</v>
      </c>
      <c r="C10" s="30"/>
      <c r="D10" s="30"/>
    </row>
    <row r="11" spans="1:8" x14ac:dyDescent="0.25">
      <c r="A11" s="28">
        <v>1</v>
      </c>
      <c r="B11" s="28" t="s">
        <v>56</v>
      </c>
      <c r="C11" s="28">
        <v>489</v>
      </c>
      <c r="D11" s="31"/>
    </row>
    <row r="12" spans="1:8" x14ac:dyDescent="0.25">
      <c r="A12" s="28">
        <v>2</v>
      </c>
      <c r="B12" s="28" t="s">
        <v>60</v>
      </c>
      <c r="C12" s="28">
        <v>918</v>
      </c>
      <c r="D12" s="31"/>
    </row>
    <row r="13" spans="1:8" x14ac:dyDescent="0.25">
      <c r="A13" s="38"/>
      <c r="B13" s="29" t="s">
        <v>61</v>
      </c>
      <c r="C13" s="31">
        <f>SUM(C11:C12)</f>
        <v>1407</v>
      </c>
      <c r="D13" s="31">
        <f>C13+D9</f>
        <v>4390.5</v>
      </c>
    </row>
    <row r="14" spans="1:8" x14ac:dyDescent="0.25">
      <c r="A14" s="28"/>
      <c r="B14" s="29" t="s">
        <v>3</v>
      </c>
      <c r="C14" s="28"/>
      <c r="D14" s="31"/>
    </row>
    <row r="15" spans="1:8" x14ac:dyDescent="0.25">
      <c r="A15" s="28">
        <v>1</v>
      </c>
      <c r="B15" s="28" t="s">
        <v>65</v>
      </c>
      <c r="C15" s="29">
        <v>2206</v>
      </c>
      <c r="D15" s="31">
        <f>C15+D13</f>
        <v>6596.5</v>
      </c>
    </row>
    <row r="16" spans="1:8" x14ac:dyDescent="0.25">
      <c r="A16" s="30"/>
      <c r="B16" s="31" t="s">
        <v>10</v>
      </c>
      <c r="C16" s="31"/>
      <c r="D16" s="31"/>
    </row>
    <row r="17" spans="1:4" x14ac:dyDescent="0.25">
      <c r="A17" s="30">
        <v>1</v>
      </c>
      <c r="B17" s="30" t="s">
        <v>55</v>
      </c>
      <c r="C17" s="30">
        <v>1377</v>
      </c>
      <c r="D17" s="31"/>
    </row>
    <row r="18" spans="1:4" x14ac:dyDescent="0.25">
      <c r="A18" s="28">
        <v>2</v>
      </c>
      <c r="B18" s="28" t="s">
        <v>72</v>
      </c>
      <c r="C18" s="28">
        <v>918</v>
      </c>
      <c r="D18" s="31"/>
    </row>
    <row r="19" spans="1:4" x14ac:dyDescent="0.25">
      <c r="A19" s="28">
        <v>3</v>
      </c>
      <c r="B19" s="28" t="s">
        <v>73</v>
      </c>
      <c r="C19" s="28">
        <v>1148</v>
      </c>
      <c r="D19" s="31"/>
    </row>
    <row r="20" spans="1:4" x14ac:dyDescent="0.25">
      <c r="A20" s="28"/>
      <c r="B20" s="29" t="s">
        <v>74</v>
      </c>
      <c r="C20" s="29">
        <f>SUM(C17:C19)</f>
        <v>3443</v>
      </c>
      <c r="D20" s="31">
        <f>C20+D15</f>
        <v>10039.5</v>
      </c>
    </row>
    <row r="21" spans="1:4" x14ac:dyDescent="0.25">
      <c r="A21" s="28"/>
      <c r="B21" s="29" t="s">
        <v>14</v>
      </c>
      <c r="C21" s="28"/>
      <c r="D21" s="31"/>
    </row>
    <row r="22" spans="1:4" x14ac:dyDescent="0.25">
      <c r="A22" s="30">
        <v>1</v>
      </c>
      <c r="B22" s="28" t="s">
        <v>86</v>
      </c>
      <c r="C22" s="30">
        <v>1380</v>
      </c>
      <c r="D22" s="31"/>
    </row>
    <row r="23" spans="1:4" x14ac:dyDescent="0.25">
      <c r="A23" s="30">
        <v>2</v>
      </c>
      <c r="B23" s="28" t="s">
        <v>87</v>
      </c>
      <c r="C23" s="30">
        <v>2760</v>
      </c>
      <c r="D23" s="31"/>
    </row>
    <row r="24" spans="1:4" x14ac:dyDescent="0.25">
      <c r="A24" s="30"/>
      <c r="B24" s="29" t="s">
        <v>88</v>
      </c>
      <c r="C24" s="31">
        <f>SUM(C22:C23)</f>
        <v>4140</v>
      </c>
      <c r="D24" s="31">
        <f>C24+D20</f>
        <v>14179.5</v>
      </c>
    </row>
    <row r="25" spans="1:4" x14ac:dyDescent="0.25">
      <c r="A25" s="30"/>
      <c r="B25" s="29" t="s">
        <v>15</v>
      </c>
      <c r="C25" s="30"/>
      <c r="D25" s="31"/>
    </row>
    <row r="26" spans="1:4" x14ac:dyDescent="0.25">
      <c r="A26" s="30">
        <v>1</v>
      </c>
      <c r="B26" s="28" t="s">
        <v>90</v>
      </c>
      <c r="C26" s="31">
        <v>6210</v>
      </c>
      <c r="D26" s="31">
        <f>C26+D24</f>
        <v>20389.5</v>
      </c>
    </row>
    <row r="27" spans="1:4" x14ac:dyDescent="0.25">
      <c r="A27" s="30"/>
      <c r="B27" s="29" t="s">
        <v>16</v>
      </c>
      <c r="C27" s="30"/>
      <c r="D27" s="31"/>
    </row>
    <row r="28" spans="1:4" x14ac:dyDescent="0.25">
      <c r="A28" s="30">
        <v>1</v>
      </c>
      <c r="B28" s="28" t="s">
        <v>94</v>
      </c>
      <c r="C28" s="30">
        <v>917.7</v>
      </c>
      <c r="D28" s="31">
        <f>C28+D26</f>
        <v>21307.200000000001</v>
      </c>
    </row>
    <row r="29" spans="1:4" x14ac:dyDescent="0.25">
      <c r="A29" s="30"/>
      <c r="B29" s="29" t="s">
        <v>17</v>
      </c>
      <c r="C29" s="30"/>
      <c r="D29" s="31"/>
    </row>
    <row r="30" spans="1:4" x14ac:dyDescent="0.25">
      <c r="A30" s="30">
        <v>1</v>
      </c>
      <c r="B30" s="28" t="s">
        <v>98</v>
      </c>
      <c r="C30" s="31">
        <v>930</v>
      </c>
      <c r="D30" s="31">
        <f>C30+D28</f>
        <v>22237.200000000001</v>
      </c>
    </row>
    <row r="31" spans="1:4" x14ac:dyDescent="0.25">
      <c r="A31" s="30"/>
      <c r="B31" s="29"/>
      <c r="C31" s="31"/>
      <c r="D31" s="31"/>
    </row>
    <row r="32" spans="1:4" x14ac:dyDescent="0.25">
      <c r="A32" s="30"/>
      <c r="B32" s="28"/>
      <c r="C32" s="30"/>
      <c r="D32" s="31"/>
    </row>
    <row r="33" spans="1:4" x14ac:dyDescent="0.25">
      <c r="A33" s="30"/>
      <c r="B33" s="28"/>
      <c r="C33" s="30"/>
      <c r="D33" s="31"/>
    </row>
    <row r="34" spans="1:4" x14ac:dyDescent="0.25">
      <c r="A34" s="30"/>
      <c r="B34" s="28"/>
      <c r="C34" s="30"/>
      <c r="D34" s="31"/>
    </row>
    <row r="35" spans="1:4" x14ac:dyDescent="0.25">
      <c r="A35" s="30"/>
      <c r="B35" s="29"/>
      <c r="C35" s="31"/>
      <c r="D35" s="31"/>
    </row>
    <row r="36" spans="1:4" x14ac:dyDescent="0.25">
      <c r="A36" s="30"/>
      <c r="B36" s="28"/>
      <c r="C36" s="30"/>
      <c r="D36" s="31"/>
    </row>
    <row r="37" spans="1:4" x14ac:dyDescent="0.25">
      <c r="A37" s="30"/>
      <c r="B37" s="29"/>
      <c r="C37" s="31"/>
      <c r="D37" s="31"/>
    </row>
    <row r="38" spans="1:4" x14ac:dyDescent="0.25">
      <c r="A38" s="30"/>
      <c r="B38" s="29"/>
      <c r="C38" s="31"/>
      <c r="D38" s="31"/>
    </row>
    <row r="39" spans="1:4" x14ac:dyDescent="0.25">
      <c r="A39" s="30"/>
      <c r="B39" s="28"/>
      <c r="C39" s="31"/>
      <c r="D39" s="31"/>
    </row>
    <row r="40" spans="1:4" x14ac:dyDescent="0.25">
      <c r="A40" s="30"/>
      <c r="B40" s="29"/>
      <c r="C40" s="31"/>
      <c r="D40" s="31"/>
    </row>
    <row r="41" spans="1:4" x14ac:dyDescent="0.25">
      <c r="A41" s="30"/>
      <c r="B41" s="29"/>
      <c r="C41" s="31"/>
      <c r="D41" s="31"/>
    </row>
    <row r="42" spans="1:4" x14ac:dyDescent="0.25">
      <c r="A42" s="30"/>
      <c r="B42" s="29"/>
      <c r="C42" s="31"/>
      <c r="D42" s="31"/>
    </row>
    <row r="43" spans="1:4" x14ac:dyDescent="0.25">
      <c r="A43" s="30"/>
      <c r="B43" s="29"/>
      <c r="C43" s="31"/>
      <c r="D43" s="31"/>
    </row>
    <row r="44" spans="1:4" x14ac:dyDescent="0.25">
      <c r="A44" s="30"/>
      <c r="B44" s="29"/>
      <c r="C44" s="31"/>
      <c r="D44" s="31"/>
    </row>
    <row r="45" spans="1:4" x14ac:dyDescent="0.25">
      <c r="A45" s="30"/>
      <c r="B45" s="29"/>
      <c r="C45" s="31"/>
      <c r="D45" s="31"/>
    </row>
    <row r="46" spans="1:4" x14ac:dyDescent="0.25">
      <c r="A46" s="30"/>
      <c r="B46" s="29"/>
      <c r="C46" s="31"/>
      <c r="D46" s="31"/>
    </row>
    <row r="47" spans="1:4" x14ac:dyDescent="0.25">
      <c r="A47" s="30"/>
      <c r="B47" s="29"/>
      <c r="C47" s="31"/>
      <c r="D47" s="31"/>
    </row>
    <row r="48" spans="1:4" x14ac:dyDescent="0.25">
      <c r="A48" s="30"/>
      <c r="B48" s="29"/>
      <c r="C48" s="31"/>
      <c r="D48" s="31"/>
    </row>
    <row r="49" spans="1:6" x14ac:dyDescent="0.25">
      <c r="A49" s="30"/>
      <c r="B49" s="29"/>
      <c r="C49" s="31"/>
      <c r="D49" s="31"/>
    </row>
    <row r="50" spans="1:6" x14ac:dyDescent="0.25">
      <c r="A50" s="30"/>
      <c r="B50" s="28"/>
      <c r="C50" s="28"/>
      <c r="D50" s="31"/>
    </row>
    <row r="51" spans="1:6" x14ac:dyDescent="0.25">
      <c r="A51" s="30"/>
      <c r="B51" s="28"/>
      <c r="C51" s="30"/>
      <c r="D51" s="30"/>
    </row>
    <row r="52" spans="1:6" x14ac:dyDescent="0.25">
      <c r="A52" s="30"/>
      <c r="B52" s="28"/>
      <c r="C52" s="31"/>
      <c r="D52" s="31"/>
    </row>
    <row r="53" spans="1:6" x14ac:dyDescent="0.25">
      <c r="A53" s="30"/>
      <c r="B53" s="28"/>
      <c r="C53" s="30"/>
      <c r="D53" s="31"/>
    </row>
    <row r="54" spans="1:6" x14ac:dyDescent="0.25">
      <c r="A54" s="30"/>
      <c r="B54" s="28"/>
      <c r="C54" s="30"/>
      <c r="D54" s="31"/>
    </row>
    <row r="55" spans="1:6" x14ac:dyDescent="0.25">
      <c r="A55" s="30"/>
      <c r="B55" s="30"/>
      <c r="C55" s="30"/>
      <c r="D55" s="41"/>
    </row>
    <row r="56" spans="1:6" x14ac:dyDescent="0.25">
      <c r="A56" s="30"/>
      <c r="B56" s="29"/>
      <c r="C56" s="29"/>
      <c r="D56" s="31"/>
      <c r="F56" s="23"/>
    </row>
    <row r="57" spans="1:6" x14ac:dyDescent="0.25">
      <c r="A57" s="30"/>
      <c r="B57" s="29"/>
      <c r="C57" s="30"/>
      <c r="D57" s="30"/>
    </row>
    <row r="58" spans="1:6" x14ac:dyDescent="0.25">
      <c r="A58" s="30"/>
      <c r="B58" s="28"/>
      <c r="C58" s="30"/>
      <c r="D58" s="30"/>
    </row>
    <row r="59" spans="1:6" x14ac:dyDescent="0.25">
      <c r="A59" s="38"/>
      <c r="B59" s="38"/>
      <c r="C59" s="38"/>
      <c r="D59" s="38"/>
    </row>
    <row r="60" spans="1:6" x14ac:dyDescent="0.25">
      <c r="A60" s="38"/>
      <c r="B60" s="38"/>
      <c r="C60" s="38"/>
      <c r="D60" s="38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5"/>
  <sheetViews>
    <sheetView workbookViewId="0">
      <selection activeCell="D25" sqref="D25"/>
    </sheetView>
  </sheetViews>
  <sheetFormatPr defaultRowHeight="15" x14ac:dyDescent="0.25"/>
  <cols>
    <col min="1" max="1" width="6.28515625" customWidth="1"/>
    <col min="2" max="2" width="45.140625" customWidth="1"/>
    <col min="4" max="4" width="10.85546875" customWidth="1"/>
  </cols>
  <sheetData>
    <row r="1" spans="1:5" ht="21" x14ac:dyDescent="0.35">
      <c r="A1" s="1"/>
      <c r="B1" s="44" t="s">
        <v>53</v>
      </c>
      <c r="C1" s="44"/>
      <c r="D1" s="44"/>
      <c r="E1" s="13"/>
    </row>
    <row r="2" spans="1:5" x14ac:dyDescent="0.25">
      <c r="A2" s="1"/>
      <c r="B2" s="2" t="s">
        <v>4</v>
      </c>
      <c r="C2" s="1"/>
      <c r="D2" s="1"/>
      <c r="E2" s="1"/>
    </row>
    <row r="3" spans="1:5" ht="15.75" x14ac:dyDescent="0.25">
      <c r="A3" s="1"/>
      <c r="B3" s="45" t="s">
        <v>32</v>
      </c>
      <c r="C3" s="43"/>
      <c r="D3" s="43"/>
      <c r="E3" s="1"/>
    </row>
    <row r="4" spans="1:5" ht="26.25" x14ac:dyDescent="0.25">
      <c r="A4" s="14"/>
      <c r="B4" s="15" t="s">
        <v>0</v>
      </c>
      <c r="C4" s="15" t="s">
        <v>1</v>
      </c>
      <c r="D4" s="15" t="s">
        <v>29</v>
      </c>
      <c r="E4" s="1"/>
    </row>
    <row r="5" spans="1:5" x14ac:dyDescent="0.25">
      <c r="A5" s="14"/>
      <c r="B5" s="19" t="s">
        <v>2</v>
      </c>
      <c r="C5" s="14"/>
      <c r="D5" s="14"/>
      <c r="E5" s="1"/>
    </row>
    <row r="6" spans="1:5" x14ac:dyDescent="0.25">
      <c r="A6" s="28">
        <v>1</v>
      </c>
      <c r="B6" s="28" t="s">
        <v>57</v>
      </c>
      <c r="C6" s="28">
        <v>1421</v>
      </c>
      <c r="D6" s="29"/>
      <c r="E6" s="20"/>
    </row>
    <row r="7" spans="1:5" x14ac:dyDescent="0.25">
      <c r="A7" s="28">
        <v>2</v>
      </c>
      <c r="B7" s="28" t="s">
        <v>58</v>
      </c>
      <c r="C7" s="28">
        <v>1952</v>
      </c>
      <c r="D7" s="29"/>
      <c r="E7" s="20"/>
    </row>
    <row r="8" spans="1:5" x14ac:dyDescent="0.25">
      <c r="A8" s="28"/>
      <c r="B8" s="29" t="s">
        <v>50</v>
      </c>
      <c r="C8" s="29">
        <f>SUM(C6:C7)</f>
        <v>3373</v>
      </c>
      <c r="D8" s="29">
        <f>C8</f>
        <v>3373</v>
      </c>
      <c r="E8" s="20"/>
    </row>
    <row r="9" spans="1:5" x14ac:dyDescent="0.25">
      <c r="A9" s="28"/>
      <c r="B9" s="29" t="s">
        <v>7</v>
      </c>
      <c r="C9" s="29"/>
      <c r="D9" s="29"/>
    </row>
    <row r="10" spans="1:5" x14ac:dyDescent="0.25">
      <c r="A10" s="28">
        <v>1</v>
      </c>
      <c r="B10" s="28" t="s">
        <v>62</v>
      </c>
      <c r="C10" s="28">
        <v>2915.5</v>
      </c>
      <c r="D10" s="29">
        <f>C10+D8</f>
        <v>6288.5</v>
      </c>
    </row>
    <row r="11" spans="1:5" x14ac:dyDescent="0.25">
      <c r="A11" s="28"/>
      <c r="B11" s="29" t="s">
        <v>11</v>
      </c>
      <c r="C11" s="29"/>
      <c r="D11" s="29"/>
    </row>
    <row r="12" spans="1:5" x14ac:dyDescent="0.25">
      <c r="A12" s="28">
        <v>1</v>
      </c>
      <c r="B12" s="28" t="s">
        <v>75</v>
      </c>
      <c r="C12" s="29">
        <v>5105</v>
      </c>
      <c r="D12" s="29">
        <f>C12+D10</f>
        <v>11393.5</v>
      </c>
    </row>
    <row r="13" spans="1:5" x14ac:dyDescent="0.25">
      <c r="A13" s="28"/>
      <c r="B13" s="29" t="s">
        <v>13</v>
      </c>
      <c r="C13" s="29"/>
      <c r="D13" s="29"/>
      <c r="E13" s="20"/>
    </row>
    <row r="14" spans="1:5" x14ac:dyDescent="0.25">
      <c r="A14" s="28">
        <v>1</v>
      </c>
      <c r="B14" s="28" t="s">
        <v>83</v>
      </c>
      <c r="C14" s="28">
        <v>2070</v>
      </c>
      <c r="D14" s="31"/>
      <c r="E14" s="20"/>
    </row>
    <row r="15" spans="1:5" x14ac:dyDescent="0.25">
      <c r="A15" s="28">
        <v>2</v>
      </c>
      <c r="B15" s="28" t="s">
        <v>84</v>
      </c>
      <c r="C15" s="28">
        <v>2170.1</v>
      </c>
      <c r="D15" s="31"/>
    </row>
    <row r="16" spans="1:5" x14ac:dyDescent="0.25">
      <c r="A16" s="28"/>
      <c r="B16" s="29" t="s">
        <v>82</v>
      </c>
      <c r="C16" s="29">
        <f>SUM(C14:C15)</f>
        <v>4240.1000000000004</v>
      </c>
      <c r="D16" s="29">
        <f>C16+D12</f>
        <v>15633.6</v>
      </c>
    </row>
    <row r="17" spans="1:5" x14ac:dyDescent="0.25">
      <c r="A17" s="28"/>
      <c r="B17" s="29" t="s">
        <v>14</v>
      </c>
      <c r="C17" s="29"/>
      <c r="D17" s="29"/>
    </row>
    <row r="18" spans="1:5" x14ac:dyDescent="0.25">
      <c r="A18" s="14">
        <v>1</v>
      </c>
      <c r="B18" s="28" t="s">
        <v>89</v>
      </c>
      <c r="C18" s="42">
        <v>2606.6</v>
      </c>
      <c r="D18" s="29">
        <f>C18+D16</f>
        <v>18240.2</v>
      </c>
      <c r="E18" s="20"/>
    </row>
    <row r="19" spans="1:5" x14ac:dyDescent="0.25">
      <c r="A19" s="14"/>
      <c r="B19" s="29" t="s">
        <v>16</v>
      </c>
      <c r="C19" s="28"/>
      <c r="D19" s="29"/>
    </row>
    <row r="20" spans="1:5" ht="30" x14ac:dyDescent="0.25">
      <c r="A20" s="28">
        <v>1</v>
      </c>
      <c r="B20" s="28" t="s">
        <v>95</v>
      </c>
      <c r="C20" s="29">
        <v>2184.8000000000002</v>
      </c>
      <c r="D20" s="29">
        <f>C20+D18</f>
        <v>20425</v>
      </c>
    </row>
    <row r="21" spans="1:5" x14ac:dyDescent="0.25">
      <c r="A21" s="28"/>
      <c r="B21" s="29" t="s">
        <v>17</v>
      </c>
      <c r="C21" s="28"/>
      <c r="D21" s="29"/>
    </row>
    <row r="22" spans="1:5" x14ac:dyDescent="0.25">
      <c r="A22" s="28">
        <v>1</v>
      </c>
      <c r="B22" s="28" t="s">
        <v>99</v>
      </c>
      <c r="C22" s="28">
        <v>3098.7</v>
      </c>
      <c r="D22" s="29"/>
    </row>
    <row r="23" spans="1:5" ht="30" x14ac:dyDescent="0.25">
      <c r="A23" s="28">
        <v>2</v>
      </c>
      <c r="B23" s="28" t="s">
        <v>100</v>
      </c>
      <c r="C23" s="28">
        <v>2295.8000000000002</v>
      </c>
      <c r="D23" s="29"/>
    </row>
    <row r="24" spans="1:5" x14ac:dyDescent="0.25">
      <c r="A24" s="28"/>
      <c r="B24" s="29" t="s">
        <v>101</v>
      </c>
      <c r="C24" s="29">
        <f>SUM(C22:C23)</f>
        <v>5394.5</v>
      </c>
      <c r="D24" s="29">
        <f>C24+D20</f>
        <v>25819.5</v>
      </c>
    </row>
    <row r="25" spans="1:5" x14ac:dyDescent="0.25">
      <c r="A25" s="28"/>
      <c r="B25" s="29"/>
      <c r="C25" s="28"/>
      <c r="D25" s="29"/>
    </row>
    <row r="26" spans="1:5" x14ac:dyDescent="0.25">
      <c r="A26" s="28"/>
      <c r="B26" s="28"/>
      <c r="C26" s="28"/>
      <c r="D26" s="29"/>
    </row>
    <row r="27" spans="1:5" x14ac:dyDescent="0.25">
      <c r="A27" s="28"/>
      <c r="B27" s="28"/>
      <c r="C27" s="28"/>
      <c r="D27" s="29"/>
    </row>
    <row r="28" spans="1:5" x14ac:dyDescent="0.25">
      <c r="A28" s="28"/>
      <c r="B28" s="29"/>
      <c r="C28" s="28"/>
      <c r="D28" s="29"/>
    </row>
    <row r="29" spans="1:5" x14ac:dyDescent="0.25">
      <c r="A29" s="28"/>
      <c r="B29" s="28"/>
      <c r="C29" s="28"/>
      <c r="D29" s="28"/>
    </row>
    <row r="30" spans="1:5" x14ac:dyDescent="0.25">
      <c r="A30" s="28"/>
      <c r="B30" s="28"/>
      <c r="C30" s="28"/>
      <c r="D30" s="29"/>
    </row>
    <row r="31" spans="1:5" x14ac:dyDescent="0.25">
      <c r="A31" s="30"/>
      <c r="B31" s="28"/>
      <c r="C31" s="30"/>
      <c r="D31" s="31"/>
    </row>
    <row r="32" spans="1:5" x14ac:dyDescent="0.25">
      <c r="A32" s="28"/>
      <c r="B32" s="29"/>
      <c r="C32" s="28"/>
      <c r="D32" s="29"/>
    </row>
    <row r="33" spans="1:4" x14ac:dyDescent="0.25">
      <c r="A33" s="29"/>
      <c r="B33" s="28"/>
      <c r="C33" s="28"/>
      <c r="D33" s="31"/>
    </row>
    <row r="34" spans="1:4" x14ac:dyDescent="0.25">
      <c r="A34" s="40"/>
      <c r="B34" s="28"/>
      <c r="C34" s="28"/>
      <c r="D34" s="33"/>
    </row>
    <row r="35" spans="1:4" x14ac:dyDescent="0.25">
      <c r="A35" s="30"/>
      <c r="B35" s="29"/>
      <c r="C35" s="30"/>
      <c r="D35" s="31"/>
    </row>
    <row r="36" spans="1:4" x14ac:dyDescent="0.25">
      <c r="A36" s="34"/>
      <c r="B36" s="29"/>
      <c r="C36" s="30"/>
      <c r="D36" s="33"/>
    </row>
    <row r="37" spans="1:4" x14ac:dyDescent="0.25">
      <c r="A37" s="30"/>
      <c r="B37" s="28"/>
      <c r="C37" s="30"/>
      <c r="D37" s="30"/>
    </row>
    <row r="38" spans="1:4" x14ac:dyDescent="0.25">
      <c r="A38" s="30"/>
      <c r="B38" s="28"/>
      <c r="C38" s="28"/>
      <c r="D38" s="31"/>
    </row>
    <row r="39" spans="1:4" x14ac:dyDescent="0.25">
      <c r="A39" s="30"/>
      <c r="B39" s="28"/>
      <c r="C39" s="28"/>
      <c r="D39" s="31"/>
    </row>
    <row r="40" spans="1:4" x14ac:dyDescent="0.25">
      <c r="A40" s="32"/>
      <c r="B40" s="28"/>
      <c r="C40" s="30"/>
      <c r="D40" s="33"/>
    </row>
    <row r="41" spans="1:4" x14ac:dyDescent="0.25">
      <c r="A41" s="3"/>
      <c r="B41" s="3"/>
      <c r="C41" s="3"/>
      <c r="D41" s="21"/>
    </row>
    <row r="42" spans="1:4" x14ac:dyDescent="0.25">
      <c r="A42" s="3"/>
      <c r="B42" s="3"/>
      <c r="C42" s="3"/>
      <c r="D42" s="21"/>
    </row>
    <row r="43" spans="1:4" x14ac:dyDescent="0.25">
      <c r="A43" s="21"/>
      <c r="B43" s="3"/>
      <c r="C43" s="21"/>
      <c r="D43" s="26"/>
    </row>
    <row r="44" spans="1:4" x14ac:dyDescent="0.25">
      <c r="A44" s="21"/>
      <c r="B44" s="19"/>
      <c r="C44" s="19"/>
      <c r="D44" s="22"/>
    </row>
    <row r="45" spans="1:4" x14ac:dyDescent="0.25">
      <c r="A45" s="21"/>
      <c r="B45" s="3"/>
      <c r="C45" s="21"/>
      <c r="D45" s="21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topLeftCell="A16" workbookViewId="0">
      <selection activeCell="D45" sqref="D45"/>
    </sheetView>
  </sheetViews>
  <sheetFormatPr defaultRowHeight="15" x14ac:dyDescent="0.25"/>
  <cols>
    <col min="1" max="1" width="3.85546875" customWidth="1"/>
    <col min="2" max="2" width="47.7109375" customWidth="1"/>
    <col min="3" max="3" width="10.140625" customWidth="1"/>
    <col min="4" max="4" width="13.42578125" customWidth="1"/>
  </cols>
  <sheetData>
    <row r="1" spans="1:8" ht="21" x14ac:dyDescent="0.35">
      <c r="A1" s="1"/>
      <c r="B1" s="44" t="s">
        <v>53</v>
      </c>
      <c r="C1" s="44"/>
      <c r="D1" s="44"/>
      <c r="E1" s="13"/>
      <c r="F1" s="13"/>
      <c r="G1" s="13"/>
      <c r="H1" s="13"/>
    </row>
    <row r="2" spans="1:8" ht="15.75" x14ac:dyDescent="0.25">
      <c r="A2" s="1"/>
      <c r="B2" s="4" t="s">
        <v>5</v>
      </c>
      <c r="C2" s="1"/>
      <c r="D2" s="1"/>
      <c r="E2" s="1"/>
      <c r="F2" s="1"/>
      <c r="G2" s="1"/>
      <c r="H2" s="1"/>
    </row>
    <row r="3" spans="1:8" ht="21" customHeight="1" x14ac:dyDescent="0.25">
      <c r="A3" s="1"/>
      <c r="B3" s="45" t="s">
        <v>37</v>
      </c>
      <c r="C3" s="46"/>
      <c r="D3" s="46"/>
      <c r="E3" s="1"/>
      <c r="F3" s="1"/>
      <c r="G3" s="1"/>
      <c r="H3" s="1"/>
    </row>
    <row r="4" spans="1:8" x14ac:dyDescent="0.25">
      <c r="A4" s="14"/>
      <c r="B4" s="15" t="s">
        <v>0</v>
      </c>
      <c r="C4" s="15" t="s">
        <v>1</v>
      </c>
      <c r="D4" s="15" t="s">
        <v>29</v>
      </c>
      <c r="E4" s="1"/>
      <c r="F4" s="1"/>
      <c r="G4" s="1"/>
      <c r="H4" s="1"/>
    </row>
    <row r="5" spans="1:8" x14ac:dyDescent="0.25">
      <c r="A5" s="14"/>
      <c r="B5" s="19" t="s">
        <v>2</v>
      </c>
      <c r="C5" s="14"/>
      <c r="D5" s="14"/>
      <c r="E5" s="1"/>
      <c r="F5" s="1"/>
      <c r="G5" s="1"/>
      <c r="H5" s="1"/>
    </row>
    <row r="6" spans="1:8" x14ac:dyDescent="0.25">
      <c r="A6" s="28">
        <v>1</v>
      </c>
      <c r="B6" s="28" t="s">
        <v>51</v>
      </c>
      <c r="C6" s="28">
        <v>1296</v>
      </c>
      <c r="D6" s="28"/>
    </row>
    <row r="7" spans="1:8" x14ac:dyDescent="0.25">
      <c r="A7" s="28">
        <v>2</v>
      </c>
      <c r="B7" s="28" t="s">
        <v>49</v>
      </c>
      <c r="C7" s="28">
        <f>2065.5+1377</f>
        <v>3442.5</v>
      </c>
      <c r="D7" s="29"/>
    </row>
    <row r="8" spans="1:8" s="20" customFormat="1" x14ac:dyDescent="0.25">
      <c r="A8" s="28">
        <v>3</v>
      </c>
      <c r="B8" s="28" t="s">
        <v>59</v>
      </c>
      <c r="C8" s="28">
        <v>918</v>
      </c>
      <c r="D8" s="29"/>
    </row>
    <row r="9" spans="1:8" s="20" customFormat="1" x14ac:dyDescent="0.25">
      <c r="A9" s="14"/>
      <c r="B9" s="19" t="s">
        <v>50</v>
      </c>
      <c r="C9" s="19">
        <f>SUM(C6:C8)</f>
        <v>5656.5</v>
      </c>
      <c r="D9" s="19">
        <f>C9</f>
        <v>5656.5</v>
      </c>
    </row>
    <row r="10" spans="1:8" x14ac:dyDescent="0.25">
      <c r="A10" s="28"/>
      <c r="B10" s="29" t="s">
        <v>7</v>
      </c>
      <c r="C10" s="28"/>
      <c r="D10" s="28"/>
      <c r="F10" t="s">
        <v>30</v>
      </c>
    </row>
    <row r="11" spans="1:8" x14ac:dyDescent="0.25">
      <c r="A11" s="28">
        <v>1</v>
      </c>
      <c r="B11" s="28" t="s">
        <v>51</v>
      </c>
      <c r="C11" s="28">
        <v>1296</v>
      </c>
      <c r="D11" s="28"/>
    </row>
    <row r="12" spans="1:8" s="20" customFormat="1" x14ac:dyDescent="0.25">
      <c r="A12" s="28">
        <v>2</v>
      </c>
      <c r="B12" s="28" t="s">
        <v>49</v>
      </c>
      <c r="C12" s="28">
        <v>2065.5</v>
      </c>
      <c r="D12" s="29"/>
    </row>
    <row r="13" spans="1:8" x14ac:dyDescent="0.25">
      <c r="A13" s="28">
        <v>3</v>
      </c>
      <c r="B13" s="28" t="s">
        <v>63</v>
      </c>
      <c r="C13" s="28">
        <v>5508</v>
      </c>
      <c r="D13" s="29"/>
    </row>
    <row r="14" spans="1:8" x14ac:dyDescent="0.25">
      <c r="A14" s="28"/>
      <c r="B14" s="29" t="s">
        <v>61</v>
      </c>
      <c r="C14" s="29">
        <f>SUM(C11:C13)</f>
        <v>8869.5</v>
      </c>
      <c r="D14" s="29">
        <f>C14+D9</f>
        <v>14526</v>
      </c>
    </row>
    <row r="15" spans="1:8" x14ac:dyDescent="0.25">
      <c r="A15" s="28"/>
      <c r="B15" s="29" t="s">
        <v>3</v>
      </c>
      <c r="C15" s="28"/>
      <c r="D15" s="29"/>
    </row>
    <row r="16" spans="1:8" x14ac:dyDescent="0.25">
      <c r="A16" s="28">
        <v>1</v>
      </c>
      <c r="B16" s="28" t="s">
        <v>63</v>
      </c>
      <c r="C16" s="28">
        <f>2065.5+2065.6</f>
        <v>4131.1000000000004</v>
      </c>
      <c r="D16" s="29"/>
    </row>
    <row r="17" spans="1:4" x14ac:dyDescent="0.25">
      <c r="A17" s="28">
        <v>1</v>
      </c>
      <c r="B17" s="28" t="s">
        <v>51</v>
      </c>
      <c r="C17" s="28">
        <v>1296</v>
      </c>
      <c r="D17" s="28"/>
    </row>
    <row r="18" spans="1:4" x14ac:dyDescent="0.25">
      <c r="A18" s="28"/>
      <c r="B18" s="29" t="s">
        <v>66</v>
      </c>
      <c r="C18" s="29">
        <f>SUM(C16:C17)</f>
        <v>5427.1</v>
      </c>
      <c r="D18" s="29">
        <f>C18+D14</f>
        <v>19953.099999999999</v>
      </c>
    </row>
    <row r="19" spans="1:4" x14ac:dyDescent="0.25">
      <c r="A19" s="28"/>
      <c r="B19" s="29" t="s">
        <v>9</v>
      </c>
      <c r="C19" s="28"/>
      <c r="D19" s="29"/>
    </row>
    <row r="20" spans="1:4" x14ac:dyDescent="0.25">
      <c r="A20" s="28">
        <v>1</v>
      </c>
      <c r="B20" s="28" t="s">
        <v>51</v>
      </c>
      <c r="C20" s="28">
        <v>1440</v>
      </c>
      <c r="D20" s="29">
        <f>C20+D18</f>
        <v>21393.1</v>
      </c>
    </row>
    <row r="21" spans="1:4" x14ac:dyDescent="0.25">
      <c r="A21" s="28"/>
      <c r="B21" s="29" t="s">
        <v>10</v>
      </c>
      <c r="C21" s="28"/>
      <c r="D21" s="29"/>
    </row>
    <row r="22" spans="1:4" x14ac:dyDescent="0.25">
      <c r="A22" s="28">
        <v>1</v>
      </c>
      <c r="B22" s="28" t="s">
        <v>51</v>
      </c>
      <c r="C22" s="28">
        <v>1440</v>
      </c>
      <c r="D22" s="29">
        <f>C22+D20</f>
        <v>22833.1</v>
      </c>
    </row>
    <row r="23" spans="1:4" x14ac:dyDescent="0.25">
      <c r="A23" s="28"/>
      <c r="B23" s="29" t="s">
        <v>11</v>
      </c>
      <c r="C23" s="28"/>
      <c r="D23" s="29"/>
    </row>
    <row r="24" spans="1:4" x14ac:dyDescent="0.25">
      <c r="A24" s="28">
        <v>1</v>
      </c>
      <c r="B24" s="28" t="s">
        <v>51</v>
      </c>
      <c r="C24" s="28">
        <v>1440</v>
      </c>
      <c r="D24" s="29">
        <f>C24+D22</f>
        <v>24273.1</v>
      </c>
    </row>
    <row r="25" spans="1:4" x14ac:dyDescent="0.25">
      <c r="A25" s="28"/>
      <c r="B25" s="29" t="s">
        <v>12</v>
      </c>
      <c r="C25" s="28"/>
      <c r="D25" s="29"/>
    </row>
    <row r="26" spans="1:4" x14ac:dyDescent="0.25">
      <c r="A26" s="28">
        <v>1</v>
      </c>
      <c r="B26" s="28" t="s">
        <v>51</v>
      </c>
      <c r="C26" s="28">
        <v>1800</v>
      </c>
      <c r="D26" s="29">
        <f>C26+D24</f>
        <v>26073.1</v>
      </c>
    </row>
    <row r="27" spans="1:4" x14ac:dyDescent="0.25">
      <c r="A27" s="28"/>
      <c r="B27" s="29" t="s">
        <v>13</v>
      </c>
      <c r="C27" s="28"/>
      <c r="D27" s="29"/>
    </row>
    <row r="28" spans="1:4" x14ac:dyDescent="0.25">
      <c r="A28" s="28">
        <v>1</v>
      </c>
      <c r="B28" s="28" t="s">
        <v>51</v>
      </c>
      <c r="C28" s="28">
        <v>1800</v>
      </c>
      <c r="D28" s="29"/>
    </row>
    <row r="29" spans="1:4" ht="30" x14ac:dyDescent="0.25">
      <c r="A29" s="28">
        <v>2</v>
      </c>
      <c r="B29" s="28" t="s">
        <v>81</v>
      </c>
      <c r="C29" s="28">
        <v>11171.1</v>
      </c>
      <c r="D29" s="29"/>
    </row>
    <row r="30" spans="1:4" x14ac:dyDescent="0.25">
      <c r="A30" s="28"/>
      <c r="B30" s="29" t="s">
        <v>82</v>
      </c>
      <c r="C30" s="29">
        <f>SUM(C28:C29)</f>
        <v>12971.1</v>
      </c>
      <c r="D30" s="29">
        <f>C30+D26</f>
        <v>39044.199999999997</v>
      </c>
    </row>
    <row r="31" spans="1:4" x14ac:dyDescent="0.25">
      <c r="A31" s="28"/>
      <c r="B31" s="29" t="s">
        <v>14</v>
      </c>
      <c r="C31" s="28"/>
      <c r="D31" s="29"/>
    </row>
    <row r="32" spans="1:4" x14ac:dyDescent="0.25">
      <c r="A32" s="28">
        <v>1</v>
      </c>
      <c r="B32" s="28" t="s">
        <v>51</v>
      </c>
      <c r="C32" s="28">
        <v>1800</v>
      </c>
      <c r="D32" s="29">
        <f>C32+D30</f>
        <v>40844.199999999997</v>
      </c>
    </row>
    <row r="33" spans="1:4" x14ac:dyDescent="0.25">
      <c r="A33" s="28"/>
      <c r="B33" s="29" t="s">
        <v>15</v>
      </c>
      <c r="C33" s="28"/>
      <c r="D33" s="29"/>
    </row>
    <row r="34" spans="1:4" x14ac:dyDescent="0.25">
      <c r="A34" s="28">
        <v>1</v>
      </c>
      <c r="B34" s="28" t="s">
        <v>51</v>
      </c>
      <c r="C34" s="28">
        <v>1800</v>
      </c>
      <c r="D34" s="29"/>
    </row>
    <row r="35" spans="1:4" x14ac:dyDescent="0.25">
      <c r="A35" s="28">
        <v>2</v>
      </c>
      <c r="B35" s="28" t="s">
        <v>91</v>
      </c>
      <c r="C35" s="28">
        <v>1380</v>
      </c>
      <c r="D35" s="29"/>
    </row>
    <row r="36" spans="1:4" x14ac:dyDescent="0.25">
      <c r="A36" s="28"/>
      <c r="B36" s="29" t="s">
        <v>92</v>
      </c>
      <c r="C36" s="29">
        <f>SUM(C34:C35)</f>
        <v>3180</v>
      </c>
      <c r="D36" s="29">
        <f>C36+D32</f>
        <v>44024.2</v>
      </c>
    </row>
    <row r="37" spans="1:4" x14ac:dyDescent="0.25">
      <c r="A37" s="28"/>
      <c r="B37" s="29" t="s">
        <v>16</v>
      </c>
      <c r="C37" s="28"/>
      <c r="D37" s="29"/>
    </row>
    <row r="38" spans="1:4" x14ac:dyDescent="0.25">
      <c r="A38" s="28">
        <v>1</v>
      </c>
      <c r="B38" s="28" t="s">
        <v>51</v>
      </c>
      <c r="C38" s="28">
        <v>1800</v>
      </c>
      <c r="D38" s="29"/>
    </row>
    <row r="39" spans="1:4" x14ac:dyDescent="0.25">
      <c r="A39" s="28">
        <v>2</v>
      </c>
      <c r="B39" s="28" t="s">
        <v>49</v>
      </c>
      <c r="C39" s="28">
        <f>4140+5520+4140</f>
        <v>13800</v>
      </c>
      <c r="D39" s="29"/>
    </row>
    <row r="40" spans="1:4" x14ac:dyDescent="0.25">
      <c r="A40" s="28"/>
      <c r="B40" s="29" t="s">
        <v>96</v>
      </c>
      <c r="C40" s="29">
        <f>SUM(C38:C39)</f>
        <v>15600</v>
      </c>
      <c r="D40" s="29">
        <f>C40+D36</f>
        <v>59624.2</v>
      </c>
    </row>
    <row r="41" spans="1:4" x14ac:dyDescent="0.25">
      <c r="A41" s="28"/>
      <c r="B41" s="29" t="s">
        <v>17</v>
      </c>
      <c r="C41" s="28"/>
      <c r="D41" s="29"/>
    </row>
    <row r="42" spans="1:4" x14ac:dyDescent="0.25">
      <c r="A42" s="28">
        <v>1</v>
      </c>
      <c r="B42" s="28" t="s">
        <v>51</v>
      </c>
      <c r="C42" s="28">
        <v>1800</v>
      </c>
      <c r="D42" s="29"/>
    </row>
    <row r="43" spans="1:4" x14ac:dyDescent="0.25">
      <c r="A43" s="28">
        <v>2</v>
      </c>
      <c r="B43" s="28" t="s">
        <v>49</v>
      </c>
      <c r="C43" s="28">
        <f>4140+4140+4140</f>
        <v>12420</v>
      </c>
      <c r="D43" s="29"/>
    </row>
    <row r="44" spans="1:4" x14ac:dyDescent="0.25">
      <c r="A44" s="28"/>
      <c r="B44" s="29" t="s">
        <v>101</v>
      </c>
      <c r="C44" s="29">
        <f>SUM(C42:C43)</f>
        <v>14220</v>
      </c>
      <c r="D44" s="29">
        <f>C44+D40</f>
        <v>73844.2</v>
      </c>
    </row>
    <row r="45" spans="1:4" x14ac:dyDescent="0.25">
      <c r="A45" s="28"/>
      <c r="B45" s="29"/>
      <c r="C45" s="29"/>
      <c r="D45" s="29"/>
    </row>
    <row r="46" spans="1:4" x14ac:dyDescent="0.25">
      <c r="A46" s="28"/>
      <c r="B46" s="29"/>
      <c r="C46" s="29"/>
      <c r="D46" s="29"/>
    </row>
    <row r="47" spans="1:4" x14ac:dyDescent="0.25">
      <c r="A47" s="28"/>
      <c r="B47" s="28"/>
      <c r="C47" s="28"/>
      <c r="D47" s="29"/>
    </row>
    <row r="48" spans="1:4" x14ac:dyDescent="0.25">
      <c r="A48" s="28"/>
      <c r="B48" s="28"/>
      <c r="C48" s="28"/>
      <c r="D48" s="29"/>
    </row>
    <row r="49" spans="1:4" x14ac:dyDescent="0.25">
      <c r="A49" s="28"/>
      <c r="B49" s="28"/>
      <c r="C49" s="28"/>
      <c r="D49" s="29"/>
    </row>
    <row r="50" spans="1:4" x14ac:dyDescent="0.25">
      <c r="A50" s="28"/>
      <c r="B50" s="29"/>
      <c r="C50" s="28"/>
      <c r="D50" s="29"/>
    </row>
    <row r="51" spans="1:4" x14ac:dyDescent="0.25">
      <c r="A51" s="30"/>
      <c r="B51" s="31"/>
      <c r="C51" s="31"/>
      <c r="D51" s="3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0"/>
  <sheetViews>
    <sheetView workbookViewId="0">
      <selection activeCell="D13" sqref="D13"/>
    </sheetView>
  </sheetViews>
  <sheetFormatPr defaultRowHeight="15" x14ac:dyDescent="0.25"/>
  <cols>
    <col min="1" max="1" width="4.140625" customWidth="1"/>
    <col min="2" max="2" width="50.140625" customWidth="1"/>
    <col min="4" max="4" width="14" customWidth="1"/>
  </cols>
  <sheetData>
    <row r="1" spans="1:8" ht="21" x14ac:dyDescent="0.35">
      <c r="A1" s="1"/>
      <c r="B1" s="47" t="s">
        <v>53</v>
      </c>
      <c r="C1" s="47"/>
      <c r="D1" s="47"/>
      <c r="E1" s="13"/>
      <c r="F1" s="13"/>
      <c r="G1" s="13"/>
      <c r="H1" s="13"/>
    </row>
    <row r="2" spans="1:8" ht="15.75" x14ac:dyDescent="0.25">
      <c r="A2" s="1"/>
      <c r="B2" s="4" t="s">
        <v>5</v>
      </c>
      <c r="C2" s="1"/>
      <c r="D2" s="1"/>
      <c r="E2" s="1"/>
      <c r="F2" s="1"/>
      <c r="G2" s="1"/>
      <c r="H2" s="1"/>
    </row>
    <row r="3" spans="1:8" x14ac:dyDescent="0.25">
      <c r="A3" s="1"/>
      <c r="B3" s="45" t="s">
        <v>8</v>
      </c>
      <c r="C3" s="46"/>
      <c r="D3" s="46"/>
      <c r="E3" s="1"/>
      <c r="F3" s="1"/>
      <c r="G3" s="1"/>
      <c r="H3" s="1"/>
    </row>
    <row r="4" spans="1:8" x14ac:dyDescent="0.25">
      <c r="A4" s="3"/>
      <c r="B4" s="25" t="s">
        <v>0</v>
      </c>
      <c r="C4" s="25" t="s">
        <v>1</v>
      </c>
      <c r="D4" s="25" t="s">
        <v>29</v>
      </c>
      <c r="E4" s="1"/>
      <c r="F4" s="1"/>
      <c r="G4" s="1"/>
      <c r="H4" s="1"/>
    </row>
    <row r="5" spans="1:8" x14ac:dyDescent="0.25">
      <c r="A5" s="29"/>
      <c r="B5" s="29" t="s">
        <v>7</v>
      </c>
      <c r="C5" s="29"/>
      <c r="D5" s="29"/>
      <c r="E5" s="1"/>
      <c r="F5" s="1"/>
      <c r="G5" s="1"/>
      <c r="H5" s="1"/>
    </row>
    <row r="6" spans="1:8" s="20" customFormat="1" x14ac:dyDescent="0.25">
      <c r="A6" s="29">
        <v>1</v>
      </c>
      <c r="B6" s="28" t="s">
        <v>64</v>
      </c>
      <c r="C6" s="28">
        <v>3200</v>
      </c>
      <c r="D6" s="29">
        <f>C6</f>
        <v>3200</v>
      </c>
    </row>
    <row r="7" spans="1:8" x14ac:dyDescent="0.25">
      <c r="A7" s="30"/>
      <c r="B7" s="31" t="s">
        <v>13</v>
      </c>
      <c r="C7" s="30"/>
      <c r="D7" s="31"/>
    </row>
    <row r="8" spans="1:8" s="20" customFormat="1" x14ac:dyDescent="0.25">
      <c r="A8" s="30">
        <v>1</v>
      </c>
      <c r="B8" s="30" t="s">
        <v>85</v>
      </c>
      <c r="C8" s="31">
        <v>14400</v>
      </c>
      <c r="D8" s="31">
        <f>C8+D6</f>
        <v>17600</v>
      </c>
    </row>
    <row r="9" spans="1:8" x14ac:dyDescent="0.25">
      <c r="A9" s="30"/>
      <c r="B9" s="31" t="s">
        <v>15</v>
      </c>
      <c r="C9" s="30"/>
      <c r="D9" s="31"/>
    </row>
    <row r="10" spans="1:8" x14ac:dyDescent="0.25">
      <c r="A10" s="30">
        <v>1</v>
      </c>
      <c r="B10" s="28" t="s">
        <v>93</v>
      </c>
      <c r="C10" s="28">
        <v>1270</v>
      </c>
      <c r="D10" s="31">
        <f>C10+D8</f>
        <v>18870</v>
      </c>
    </row>
    <row r="11" spans="1:8" x14ac:dyDescent="0.25">
      <c r="A11" s="28"/>
      <c r="B11" s="29" t="s">
        <v>17</v>
      </c>
      <c r="C11" s="30"/>
      <c r="D11" s="31"/>
    </row>
    <row r="12" spans="1:8" ht="30" x14ac:dyDescent="0.25">
      <c r="A12" s="28">
        <v>1</v>
      </c>
      <c r="B12" s="28" t="s">
        <v>102</v>
      </c>
      <c r="C12" s="30">
        <v>5545.3</v>
      </c>
      <c r="D12" s="31">
        <f>C12+D10</f>
        <v>24415.3</v>
      </c>
    </row>
    <row r="13" spans="1:8" x14ac:dyDescent="0.25">
      <c r="A13" s="29"/>
      <c r="B13" s="29"/>
      <c r="C13" s="29"/>
      <c r="D13" s="29"/>
    </row>
    <row r="14" spans="1:8" x14ac:dyDescent="0.25">
      <c r="A14" s="29"/>
      <c r="B14" s="29"/>
      <c r="C14" s="29"/>
      <c r="D14" s="29"/>
    </row>
    <row r="15" spans="1:8" x14ac:dyDescent="0.25">
      <c r="A15" s="29"/>
      <c r="B15" s="29"/>
      <c r="C15" s="29"/>
      <c r="D15" s="29"/>
    </row>
    <row r="16" spans="1:8" x14ac:dyDescent="0.25">
      <c r="A16" s="29"/>
      <c r="B16" s="29"/>
      <c r="C16" s="29"/>
      <c r="D16" s="29"/>
    </row>
    <row r="17" spans="1:4" x14ac:dyDescent="0.25">
      <c r="A17" s="28"/>
      <c r="B17" s="28"/>
      <c r="C17" s="28"/>
      <c r="D17" s="28"/>
    </row>
    <row r="18" spans="1:4" x14ac:dyDescent="0.25">
      <c r="A18" s="28"/>
      <c r="B18" s="29"/>
      <c r="C18" s="29"/>
      <c r="D18" s="29"/>
    </row>
    <row r="19" spans="1:4" x14ac:dyDescent="0.25">
      <c r="A19" s="28"/>
      <c r="B19" s="29"/>
      <c r="C19" s="30"/>
      <c r="D19" s="30"/>
    </row>
    <row r="20" spans="1:4" x14ac:dyDescent="0.25">
      <c r="A20" s="28"/>
      <c r="B20" s="28"/>
      <c r="C20" s="30"/>
      <c r="D20" s="31"/>
    </row>
    <row r="21" spans="1:4" x14ac:dyDescent="0.25">
      <c r="A21" s="28"/>
      <c r="B21" s="28"/>
      <c r="C21" s="30"/>
      <c r="D21" s="30"/>
    </row>
    <row r="22" spans="1:4" x14ac:dyDescent="0.25">
      <c r="A22" s="28"/>
      <c r="B22" s="29"/>
      <c r="C22" s="31"/>
      <c r="D22" s="31"/>
    </row>
    <row r="23" spans="1:4" x14ac:dyDescent="0.25">
      <c r="A23" s="28"/>
      <c r="B23" s="29"/>
      <c r="C23" s="30"/>
      <c r="D23" s="30"/>
    </row>
    <row r="24" spans="1:4" x14ac:dyDescent="0.25">
      <c r="A24" s="38"/>
      <c r="B24" s="38"/>
      <c r="C24" s="38"/>
      <c r="D24" s="38"/>
    </row>
    <row r="25" spans="1:4" x14ac:dyDescent="0.25">
      <c r="A25" s="38"/>
      <c r="B25" s="38"/>
      <c r="C25" s="38"/>
      <c r="D25" s="38"/>
    </row>
    <row r="26" spans="1:4" x14ac:dyDescent="0.25">
      <c r="A26" s="38"/>
      <c r="B26" s="38"/>
      <c r="C26" s="38"/>
      <c r="D26" s="38"/>
    </row>
    <row r="27" spans="1:4" x14ac:dyDescent="0.25">
      <c r="A27" s="38"/>
      <c r="B27" s="38"/>
      <c r="C27" s="38"/>
      <c r="D27" s="38"/>
    </row>
    <row r="28" spans="1:4" x14ac:dyDescent="0.25">
      <c r="A28" s="38"/>
      <c r="B28" s="38"/>
      <c r="C28" s="38"/>
      <c r="D28" s="38"/>
    </row>
    <row r="29" spans="1:4" x14ac:dyDescent="0.25">
      <c r="A29" s="38"/>
      <c r="B29" s="38"/>
      <c r="C29" s="38"/>
      <c r="D29" s="38"/>
    </row>
    <row r="30" spans="1:4" x14ac:dyDescent="0.25">
      <c r="A30" s="38"/>
      <c r="B30" s="38"/>
      <c r="C30" s="38"/>
      <c r="D30" s="38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4"/>
  <sheetViews>
    <sheetView workbookViewId="0">
      <selection activeCell="B12" sqref="B12"/>
    </sheetView>
  </sheetViews>
  <sheetFormatPr defaultRowHeight="15" x14ac:dyDescent="0.25"/>
  <cols>
    <col min="1" max="1" width="6.7109375" customWidth="1"/>
    <col min="2" max="2" width="46.140625" customWidth="1"/>
  </cols>
  <sheetData>
    <row r="1" spans="1:5" ht="21" x14ac:dyDescent="0.35">
      <c r="A1" s="1"/>
      <c r="B1" s="47" t="s">
        <v>53</v>
      </c>
      <c r="C1" s="47"/>
      <c r="D1" s="47"/>
      <c r="E1" s="13"/>
    </row>
    <row r="2" spans="1:5" x14ac:dyDescent="0.25">
      <c r="A2" s="1"/>
      <c r="B2" s="2" t="s">
        <v>4</v>
      </c>
      <c r="C2" s="1"/>
      <c r="D2" s="1"/>
      <c r="E2" s="1"/>
    </row>
    <row r="3" spans="1:5" ht="15.75" x14ac:dyDescent="0.25">
      <c r="A3" s="1"/>
      <c r="B3" s="43" t="s">
        <v>38</v>
      </c>
      <c r="C3" s="43"/>
      <c r="D3" s="43"/>
      <c r="E3" s="1"/>
    </row>
    <row r="4" spans="1:5" ht="26.25" x14ac:dyDescent="0.25">
      <c r="A4" s="14"/>
      <c r="B4" s="15" t="s">
        <v>0</v>
      </c>
      <c r="C4" s="15" t="s">
        <v>1</v>
      </c>
      <c r="D4" s="15" t="s">
        <v>29</v>
      </c>
      <c r="E4" s="1"/>
    </row>
    <row r="5" spans="1:5" x14ac:dyDescent="0.25">
      <c r="A5" s="28"/>
      <c r="B5" s="29"/>
      <c r="C5" s="28"/>
      <c r="D5" s="28"/>
      <c r="E5" s="1"/>
    </row>
    <row r="6" spans="1:5" x14ac:dyDescent="0.25">
      <c r="A6" s="28"/>
      <c r="B6" s="28"/>
      <c r="C6" s="28"/>
      <c r="D6" s="28"/>
      <c r="E6" s="1"/>
    </row>
    <row r="7" spans="1:5" x14ac:dyDescent="0.25">
      <c r="A7" s="28"/>
      <c r="B7" s="28"/>
      <c r="C7" s="28"/>
      <c r="D7" s="28"/>
    </row>
    <row r="8" spans="1:5" x14ac:dyDescent="0.25">
      <c r="A8" s="29"/>
      <c r="B8" s="29"/>
      <c r="C8" s="29"/>
      <c r="D8" s="29"/>
      <c r="E8" s="20"/>
    </row>
    <row r="9" spans="1:5" x14ac:dyDescent="0.25">
      <c r="A9" s="29"/>
      <c r="B9" s="29"/>
      <c r="C9" s="29"/>
      <c r="D9" s="29"/>
      <c r="E9" s="20"/>
    </row>
    <row r="10" spans="1:5" x14ac:dyDescent="0.25">
      <c r="A10" s="28"/>
      <c r="B10" s="28"/>
      <c r="C10" s="28"/>
      <c r="D10" s="28"/>
    </row>
    <row r="11" spans="1:5" x14ac:dyDescent="0.25">
      <c r="A11" s="28"/>
      <c r="B11" s="28"/>
      <c r="C11" s="28"/>
      <c r="D11" s="28"/>
    </row>
    <row r="12" spans="1:5" x14ac:dyDescent="0.25">
      <c r="A12" s="28"/>
      <c r="B12" s="28"/>
      <c r="C12" s="28"/>
      <c r="D12" s="29"/>
      <c r="E12" s="20"/>
    </row>
    <row r="13" spans="1:5" x14ac:dyDescent="0.25">
      <c r="A13" s="28"/>
      <c r="B13" s="28"/>
      <c r="C13" s="28"/>
      <c r="D13" s="29"/>
      <c r="E13" s="20"/>
    </row>
    <row r="14" spans="1:5" x14ac:dyDescent="0.25">
      <c r="A14" s="28"/>
      <c r="B14" s="29"/>
      <c r="C14" s="29"/>
      <c r="D14" s="29"/>
    </row>
    <row r="15" spans="1:5" x14ac:dyDescent="0.25">
      <c r="A15" s="28"/>
      <c r="B15" s="29"/>
      <c r="C15" s="28"/>
      <c r="D15" s="28"/>
    </row>
    <row r="16" spans="1:5" x14ac:dyDescent="0.25">
      <c r="A16" s="29"/>
      <c r="B16" s="28"/>
      <c r="C16" s="28"/>
      <c r="D16" s="29"/>
      <c r="E16" s="20"/>
    </row>
    <row r="17" spans="1:4" x14ac:dyDescent="0.25">
      <c r="A17" s="28"/>
      <c r="B17" s="28"/>
      <c r="C17" s="28"/>
      <c r="D17" s="28"/>
    </row>
    <row r="18" spans="1:4" x14ac:dyDescent="0.25">
      <c r="A18" s="28"/>
      <c r="B18" s="28"/>
      <c r="C18" s="28"/>
      <c r="D18" s="29"/>
    </row>
    <row r="19" spans="1:4" x14ac:dyDescent="0.25">
      <c r="A19" s="28"/>
      <c r="B19" s="29"/>
      <c r="C19" s="29"/>
      <c r="D19" s="29"/>
    </row>
    <row r="20" spans="1:4" x14ac:dyDescent="0.25">
      <c r="A20" s="28"/>
      <c r="B20" s="29"/>
      <c r="C20" s="28"/>
      <c r="D20" s="28"/>
    </row>
    <row r="21" spans="1:4" x14ac:dyDescent="0.25">
      <c r="A21" s="28"/>
      <c r="B21" s="39"/>
      <c r="C21" s="28"/>
      <c r="D21" s="29"/>
    </row>
    <row r="22" spans="1:4" x14ac:dyDescent="0.25">
      <c r="A22" s="29"/>
      <c r="B22" s="28"/>
      <c r="C22" s="28"/>
      <c r="D22" s="29"/>
    </row>
    <row r="23" spans="1:4" x14ac:dyDescent="0.25">
      <c r="A23" s="28"/>
      <c r="B23" s="28"/>
      <c r="C23" s="28"/>
      <c r="D23" s="28"/>
    </row>
    <row r="24" spans="1:4" x14ac:dyDescent="0.25">
      <c r="A24" s="28"/>
      <c r="B24" s="28"/>
      <c r="C24" s="28"/>
      <c r="D24" s="28"/>
    </row>
    <row r="25" spans="1:4" x14ac:dyDescent="0.25">
      <c r="A25" s="28"/>
      <c r="B25" s="28"/>
      <c r="C25" s="35"/>
      <c r="D25" s="28"/>
    </row>
    <row r="26" spans="1:4" x14ac:dyDescent="0.25">
      <c r="A26" s="36"/>
      <c r="B26" s="29"/>
      <c r="C26" s="37"/>
      <c r="D26" s="29"/>
    </row>
    <row r="27" spans="1:4" x14ac:dyDescent="0.25">
      <c r="A27" s="28"/>
      <c r="B27" s="29"/>
      <c r="C27" s="28"/>
      <c r="D27" s="28"/>
    </row>
    <row r="28" spans="1:4" x14ac:dyDescent="0.25">
      <c r="A28" s="28"/>
      <c r="B28" s="28"/>
      <c r="C28" s="28"/>
      <c r="D28" s="29"/>
    </row>
    <row r="29" spans="1:4" x14ac:dyDescent="0.25">
      <c r="A29" s="30"/>
      <c r="B29" s="28"/>
      <c r="C29" s="30"/>
      <c r="D29" s="30"/>
    </row>
    <row r="30" spans="1:4" x14ac:dyDescent="0.25">
      <c r="A30" s="28"/>
      <c r="B30" s="29"/>
      <c r="C30" s="29"/>
      <c r="D30" s="31"/>
    </row>
    <row r="31" spans="1:4" x14ac:dyDescent="0.25">
      <c r="A31" s="38"/>
      <c r="B31" s="38"/>
      <c r="C31" s="38"/>
      <c r="D31" s="38"/>
    </row>
    <row r="32" spans="1:4" x14ac:dyDescent="0.25">
      <c r="A32" s="38"/>
      <c r="B32" s="38"/>
      <c r="C32" s="38"/>
      <c r="D32" s="38"/>
    </row>
    <row r="33" spans="1:4" x14ac:dyDescent="0.25">
      <c r="A33" s="38"/>
      <c r="B33" s="38"/>
      <c r="C33" s="38"/>
      <c r="D33" s="38"/>
    </row>
    <row r="34" spans="1:4" x14ac:dyDescent="0.25">
      <c r="A34" s="38"/>
      <c r="B34" s="38"/>
      <c r="C34" s="38"/>
      <c r="D34" s="38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2"/>
  <sheetViews>
    <sheetView workbookViewId="0">
      <selection activeCell="D22" sqref="D22"/>
    </sheetView>
  </sheetViews>
  <sheetFormatPr defaultRowHeight="15" x14ac:dyDescent="0.25"/>
  <cols>
    <col min="1" max="1" width="3.85546875" customWidth="1"/>
    <col min="2" max="2" width="49.42578125" customWidth="1"/>
    <col min="3" max="3" width="9.85546875" customWidth="1"/>
    <col min="4" max="4" width="12.28515625" customWidth="1"/>
  </cols>
  <sheetData>
    <row r="1" spans="1:8" ht="21" x14ac:dyDescent="0.35">
      <c r="A1" s="1"/>
      <c r="B1" s="47" t="s">
        <v>53</v>
      </c>
      <c r="C1" s="47"/>
      <c r="D1" s="47"/>
      <c r="E1" s="13"/>
      <c r="F1" s="13"/>
      <c r="G1" s="13"/>
      <c r="H1" s="13"/>
    </row>
    <row r="2" spans="1:8" ht="15.75" x14ac:dyDescent="0.25">
      <c r="A2" s="1"/>
      <c r="B2" s="4" t="s">
        <v>5</v>
      </c>
      <c r="C2" s="1"/>
      <c r="D2" s="1"/>
      <c r="E2" s="1"/>
      <c r="F2" s="1"/>
      <c r="G2" s="1"/>
      <c r="H2" s="1"/>
    </row>
    <row r="3" spans="1:8" x14ac:dyDescent="0.25">
      <c r="A3" s="1"/>
      <c r="B3" s="45" t="s">
        <v>39</v>
      </c>
      <c r="C3" s="46"/>
      <c r="D3" s="46"/>
      <c r="E3" s="1"/>
      <c r="F3" s="1"/>
      <c r="G3" s="1"/>
      <c r="H3" s="1"/>
    </row>
    <row r="4" spans="1:8" ht="30" x14ac:dyDescent="0.25">
      <c r="A4" s="14"/>
      <c r="B4" s="25" t="s">
        <v>0</v>
      </c>
      <c r="C4" s="25" t="s">
        <v>1</v>
      </c>
      <c r="D4" s="25" t="s">
        <v>29</v>
      </c>
      <c r="E4" s="1"/>
      <c r="F4" s="1"/>
      <c r="G4" s="1"/>
      <c r="H4" s="1"/>
    </row>
    <row r="5" spans="1:8" x14ac:dyDescent="0.25">
      <c r="A5" s="28"/>
      <c r="B5" s="29" t="s">
        <v>3</v>
      </c>
      <c r="C5" s="28"/>
      <c r="D5" s="19"/>
      <c r="E5" s="1"/>
      <c r="F5" s="1"/>
      <c r="G5" s="1"/>
      <c r="H5" s="1"/>
    </row>
    <row r="6" spans="1:8" x14ac:dyDescent="0.25">
      <c r="A6" s="28">
        <v>1</v>
      </c>
      <c r="B6" s="28" t="s">
        <v>67</v>
      </c>
      <c r="C6" s="28">
        <v>9678.7999999999993</v>
      </c>
      <c r="D6" s="19">
        <f>C6</f>
        <v>9678.7999999999993</v>
      </c>
    </row>
    <row r="7" spans="1:8" s="20" customFormat="1" x14ac:dyDescent="0.25">
      <c r="A7" s="21"/>
      <c r="B7" s="29" t="s">
        <v>9</v>
      </c>
      <c r="C7" s="28"/>
      <c r="D7" s="22"/>
    </row>
    <row r="8" spans="1:8" x14ac:dyDescent="0.25">
      <c r="A8" s="21">
        <v>1</v>
      </c>
      <c r="B8" s="28" t="s">
        <v>68</v>
      </c>
      <c r="C8" s="30">
        <v>11712.8</v>
      </c>
      <c r="D8" s="31"/>
    </row>
    <row r="9" spans="1:8" x14ac:dyDescent="0.25">
      <c r="A9" s="21">
        <v>2</v>
      </c>
      <c r="B9" s="30" t="s">
        <v>69</v>
      </c>
      <c r="C9" s="30">
        <v>5634.8</v>
      </c>
      <c r="D9" s="31"/>
    </row>
    <row r="10" spans="1:8" x14ac:dyDescent="0.25">
      <c r="A10" s="22">
        <v>3</v>
      </c>
      <c r="B10" s="30" t="s">
        <v>70</v>
      </c>
      <c r="C10" s="30">
        <v>3048</v>
      </c>
      <c r="D10" s="31"/>
    </row>
    <row r="11" spans="1:8" x14ac:dyDescent="0.25">
      <c r="A11" s="22"/>
      <c r="B11" s="31" t="s">
        <v>71</v>
      </c>
      <c r="C11" s="31">
        <f>SUM(C8:C10)</f>
        <v>20395.599999999999</v>
      </c>
      <c r="D11" s="31">
        <f>C11+D6</f>
        <v>30074.399999999998</v>
      </c>
    </row>
    <row r="12" spans="1:8" x14ac:dyDescent="0.25">
      <c r="A12" s="22"/>
      <c r="B12" s="31" t="s">
        <v>11</v>
      </c>
      <c r="C12" s="30"/>
      <c r="D12" s="31"/>
    </row>
    <row r="13" spans="1:8" x14ac:dyDescent="0.25">
      <c r="A13" s="22">
        <v>1</v>
      </c>
      <c r="B13" s="30" t="s">
        <v>76</v>
      </c>
      <c r="C13" s="30">
        <v>10015.07</v>
      </c>
      <c r="D13" s="31">
        <f>C13+D11</f>
        <v>40089.47</v>
      </c>
    </row>
    <row r="14" spans="1:8" x14ac:dyDescent="0.25">
      <c r="A14" s="22"/>
      <c r="B14" s="31" t="s">
        <v>12</v>
      </c>
      <c r="C14" s="31"/>
      <c r="D14" s="31"/>
    </row>
    <row r="15" spans="1:8" x14ac:dyDescent="0.25">
      <c r="A15" s="22">
        <v>1</v>
      </c>
      <c r="B15" s="30" t="s">
        <v>80</v>
      </c>
      <c r="C15" s="31">
        <v>11538.32</v>
      </c>
      <c r="D15" s="31">
        <f>C15+D13</f>
        <v>51627.79</v>
      </c>
    </row>
    <row r="16" spans="1:8" x14ac:dyDescent="0.25">
      <c r="A16" s="22"/>
      <c r="B16" s="29" t="s">
        <v>16</v>
      </c>
      <c r="C16" s="31"/>
      <c r="D16" s="31"/>
    </row>
    <row r="17" spans="1:4" x14ac:dyDescent="0.25">
      <c r="A17" s="22">
        <v>1</v>
      </c>
      <c r="B17" s="30" t="s">
        <v>97</v>
      </c>
      <c r="C17" s="31">
        <v>18947.939999999999</v>
      </c>
      <c r="D17" s="31">
        <f>C17+D15</f>
        <v>70575.73</v>
      </c>
    </row>
    <row r="18" spans="1:4" x14ac:dyDescent="0.25">
      <c r="A18" s="22"/>
      <c r="B18" s="31" t="s">
        <v>17</v>
      </c>
      <c r="C18" s="31"/>
      <c r="D18" s="31"/>
    </row>
    <row r="19" spans="1:4" x14ac:dyDescent="0.25">
      <c r="A19" s="22">
        <v>1</v>
      </c>
      <c r="B19" s="30" t="s">
        <v>103</v>
      </c>
      <c r="C19" s="30">
        <v>60026.55</v>
      </c>
      <c r="D19" s="31"/>
    </row>
    <row r="20" spans="1:4" x14ac:dyDescent="0.25">
      <c r="A20" s="22">
        <v>2</v>
      </c>
      <c r="B20" s="30" t="s">
        <v>104</v>
      </c>
      <c r="C20" s="30">
        <v>10073.66</v>
      </c>
      <c r="D20" s="31"/>
    </row>
    <row r="21" spans="1:4" x14ac:dyDescent="0.25">
      <c r="A21" s="22"/>
      <c r="B21" s="31" t="s">
        <v>101</v>
      </c>
      <c r="C21" s="31">
        <f>SUM(C19:C20)</f>
        <v>70100.210000000006</v>
      </c>
      <c r="D21" s="31">
        <f>C21+D17</f>
        <v>140675.94</v>
      </c>
    </row>
    <row r="22" spans="1:4" x14ac:dyDescent="0.25">
      <c r="A22" s="22"/>
      <c r="B22" s="31"/>
      <c r="C22" s="31"/>
      <c r="D22" s="31"/>
    </row>
    <row r="23" spans="1:4" x14ac:dyDescent="0.25">
      <c r="A23" s="22"/>
      <c r="B23" s="31"/>
      <c r="C23" s="31"/>
      <c r="D23" s="31"/>
    </row>
    <row r="24" spans="1:4" x14ac:dyDescent="0.25">
      <c r="A24" s="21"/>
      <c r="B24" s="30"/>
      <c r="C24" s="30"/>
      <c r="D24" s="31"/>
    </row>
    <row r="25" spans="1:4" x14ac:dyDescent="0.25">
      <c r="A25" s="21"/>
      <c r="B25" s="31"/>
      <c r="C25" s="30"/>
      <c r="D25" s="31"/>
    </row>
    <row r="26" spans="1:4" x14ac:dyDescent="0.25">
      <c r="A26" s="21"/>
      <c r="B26" s="30"/>
      <c r="C26" s="30"/>
      <c r="D26" s="31"/>
    </row>
    <row r="27" spans="1:4" x14ac:dyDescent="0.25">
      <c r="A27" s="21"/>
      <c r="B27" s="31"/>
      <c r="C27" s="30"/>
      <c r="D27" s="31"/>
    </row>
    <row r="28" spans="1:4" x14ac:dyDescent="0.25">
      <c r="A28" s="21"/>
      <c r="B28" s="30"/>
      <c r="C28" s="30"/>
      <c r="D28" s="31"/>
    </row>
    <row r="29" spans="1:4" x14ac:dyDescent="0.25">
      <c r="A29" s="21"/>
      <c r="B29" s="30"/>
      <c r="C29" s="30"/>
      <c r="D29" s="31"/>
    </row>
    <row r="30" spans="1:4" x14ac:dyDescent="0.25">
      <c r="A30" s="21"/>
      <c r="B30" s="30"/>
      <c r="C30" s="30"/>
      <c r="D30" s="31"/>
    </row>
    <row r="31" spans="1:4" x14ac:dyDescent="0.25">
      <c r="A31" s="21"/>
      <c r="B31" s="31"/>
      <c r="C31" s="31"/>
      <c r="D31" s="31"/>
    </row>
    <row r="32" spans="1:4" x14ac:dyDescent="0.25">
      <c r="A32" s="21"/>
      <c r="B32" s="28"/>
      <c r="C32" s="30"/>
      <c r="D32" s="30"/>
    </row>
    <row r="33" spans="1:4" x14ac:dyDescent="0.25">
      <c r="A33" s="21"/>
      <c r="B33" s="31"/>
      <c r="C33" s="31"/>
      <c r="D33" s="31"/>
    </row>
    <row r="34" spans="1:4" x14ac:dyDescent="0.25">
      <c r="B34" s="38"/>
      <c r="C34" s="38"/>
      <c r="D34" s="38"/>
    </row>
    <row r="35" spans="1:4" x14ac:dyDescent="0.25">
      <c r="B35" s="38"/>
      <c r="C35" s="38"/>
      <c r="D35" s="38"/>
    </row>
    <row r="36" spans="1:4" x14ac:dyDescent="0.25">
      <c r="B36" s="38"/>
      <c r="C36" s="38"/>
      <c r="D36" s="38"/>
    </row>
    <row r="37" spans="1:4" x14ac:dyDescent="0.25">
      <c r="B37" s="38"/>
      <c r="C37" s="38"/>
      <c r="D37" s="38"/>
    </row>
    <row r="38" spans="1:4" x14ac:dyDescent="0.25">
      <c r="B38" s="38"/>
      <c r="C38" s="38"/>
      <c r="D38" s="38"/>
    </row>
    <row r="39" spans="1:4" x14ac:dyDescent="0.25">
      <c r="B39" s="38"/>
      <c r="C39" s="38"/>
      <c r="D39" s="38"/>
    </row>
    <row r="40" spans="1:4" x14ac:dyDescent="0.25">
      <c r="B40" s="38"/>
      <c r="C40" s="38"/>
      <c r="D40" s="38"/>
    </row>
    <row r="41" spans="1:4" x14ac:dyDescent="0.25">
      <c r="B41" s="38"/>
      <c r="C41" s="38"/>
      <c r="D41" s="38"/>
    </row>
    <row r="42" spans="1:4" x14ac:dyDescent="0.25">
      <c r="B42" s="38"/>
      <c r="C42" s="38"/>
      <c r="D42" s="38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27"/>
  <sheetViews>
    <sheetView tabSelected="1" workbookViewId="0">
      <selection activeCell="M22" sqref="M22"/>
    </sheetView>
  </sheetViews>
  <sheetFormatPr defaultRowHeight="23.25" customHeight="1" x14ac:dyDescent="0.25"/>
  <cols>
    <col min="1" max="1" width="21.140625" customWidth="1"/>
    <col min="2" max="2" width="8" customWidth="1"/>
    <col min="3" max="3" width="8.42578125" customWidth="1"/>
    <col min="4" max="4" width="8.5703125" customWidth="1"/>
    <col min="5" max="5" width="7.7109375" customWidth="1"/>
    <col min="6" max="6" width="8.140625" customWidth="1"/>
    <col min="7" max="7" width="9.5703125" customWidth="1"/>
    <col min="8" max="8" width="8" customWidth="1"/>
    <col min="9" max="9" width="7.85546875" customWidth="1"/>
    <col min="10" max="10" width="8.42578125" customWidth="1"/>
    <col min="11" max="11" width="8" customWidth="1"/>
    <col min="12" max="12" width="7.7109375" customWidth="1"/>
    <col min="13" max="13" width="8" customWidth="1"/>
    <col min="14" max="14" width="8.85546875" customWidth="1"/>
  </cols>
  <sheetData>
    <row r="1" spans="1:19" ht="23.25" customHeight="1" x14ac:dyDescent="0.25">
      <c r="A1" s="48" t="s">
        <v>52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9" ht="18.75" customHeight="1" x14ac:dyDescent="0.25">
      <c r="A2" s="5" t="s">
        <v>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9" s="18" customFormat="1" ht="18" customHeight="1" x14ac:dyDescent="0.25">
      <c r="A3" s="16"/>
      <c r="B3" s="17" t="s">
        <v>2</v>
      </c>
      <c r="C3" s="17" t="s">
        <v>7</v>
      </c>
      <c r="D3" s="17" t="s">
        <v>3</v>
      </c>
      <c r="E3" s="17" t="s">
        <v>9</v>
      </c>
      <c r="F3" s="17" t="s">
        <v>10</v>
      </c>
      <c r="G3" s="17" t="s">
        <v>11</v>
      </c>
      <c r="H3" s="17" t="s">
        <v>12</v>
      </c>
      <c r="I3" s="17" t="s">
        <v>13</v>
      </c>
      <c r="J3" s="17" t="s">
        <v>14</v>
      </c>
      <c r="K3" s="17" t="s">
        <v>15</v>
      </c>
      <c r="L3" s="17" t="s">
        <v>16</v>
      </c>
      <c r="M3" s="17" t="s">
        <v>17</v>
      </c>
      <c r="N3" s="17" t="s">
        <v>18</v>
      </c>
    </row>
    <row r="4" spans="1:19" ht="23.25" customHeight="1" x14ac:dyDescent="0.25">
      <c r="A4" s="9" t="s">
        <v>28</v>
      </c>
      <c r="B4" s="8">
        <f>B5+B6+B8</f>
        <v>12743.82</v>
      </c>
      <c r="C4" s="8">
        <f t="shared" ref="C4:N4" si="0">C5+C6+C8</f>
        <v>12743.82</v>
      </c>
      <c r="D4" s="8">
        <f t="shared" si="0"/>
        <v>12743.82</v>
      </c>
      <c r="E4" s="8">
        <f>E5+E6+E7+E8</f>
        <v>12743.82</v>
      </c>
      <c r="F4" s="8">
        <f t="shared" si="0"/>
        <v>12743.82</v>
      </c>
      <c r="G4" s="8">
        <f t="shared" si="0"/>
        <v>12743.82</v>
      </c>
      <c r="H4" s="8">
        <f t="shared" si="0"/>
        <v>12743.82</v>
      </c>
      <c r="I4" s="8">
        <f t="shared" si="0"/>
        <v>12743.82</v>
      </c>
      <c r="J4" s="8">
        <f t="shared" si="0"/>
        <v>12743.82</v>
      </c>
      <c r="K4" s="8">
        <f t="shared" si="0"/>
        <v>12743.82</v>
      </c>
      <c r="L4" s="8">
        <f t="shared" si="0"/>
        <v>12743.82</v>
      </c>
      <c r="M4" s="8">
        <f t="shared" si="0"/>
        <v>12743.82</v>
      </c>
      <c r="N4" s="8">
        <f t="shared" si="0"/>
        <v>152925.84000000005</v>
      </c>
    </row>
    <row r="5" spans="1:19" ht="23.25" customHeight="1" x14ac:dyDescent="0.25">
      <c r="A5" s="9" t="s">
        <v>19</v>
      </c>
      <c r="B5" s="7">
        <v>6121.05</v>
      </c>
      <c r="C5" s="7">
        <v>6121.05</v>
      </c>
      <c r="D5" s="7">
        <v>6121.05</v>
      </c>
      <c r="E5" s="7">
        <v>6121.05</v>
      </c>
      <c r="F5" s="7">
        <v>6121.05</v>
      </c>
      <c r="G5" s="7">
        <v>6121.05</v>
      </c>
      <c r="H5" s="7">
        <v>6121.05</v>
      </c>
      <c r="I5" s="7">
        <v>6121.05</v>
      </c>
      <c r="J5" s="7">
        <v>6121.05</v>
      </c>
      <c r="K5" s="7">
        <v>6121.05</v>
      </c>
      <c r="L5" s="7">
        <v>6121.05</v>
      </c>
      <c r="M5" s="7">
        <v>6121.05</v>
      </c>
      <c r="N5" s="7">
        <f t="shared" ref="N5:N23" si="1">SUM(B5:M5)</f>
        <v>73452.60000000002</v>
      </c>
    </row>
    <row r="6" spans="1:19" ht="23.25" customHeight="1" x14ac:dyDescent="0.25">
      <c r="A6" s="9" t="s">
        <v>36</v>
      </c>
      <c r="B6" s="7">
        <v>6622.77</v>
      </c>
      <c r="C6" s="7">
        <v>6622.77</v>
      </c>
      <c r="D6" s="7">
        <v>6622.77</v>
      </c>
      <c r="E6" s="7">
        <v>6622.77</v>
      </c>
      <c r="F6" s="7">
        <v>6622.77</v>
      </c>
      <c r="G6" s="7">
        <v>6622.77</v>
      </c>
      <c r="H6" s="7">
        <v>6622.77</v>
      </c>
      <c r="I6" s="7">
        <v>6622.77</v>
      </c>
      <c r="J6" s="7">
        <v>6622.77</v>
      </c>
      <c r="K6" s="7">
        <v>6622.77</v>
      </c>
      <c r="L6" s="7">
        <v>6622.77</v>
      </c>
      <c r="M6" s="7">
        <v>6622.77</v>
      </c>
      <c r="N6" s="7">
        <f>SUM(B6:M6)</f>
        <v>79473.240000000034</v>
      </c>
    </row>
    <row r="7" spans="1:19" ht="23.25" customHeight="1" x14ac:dyDescent="0.25">
      <c r="A7" s="9" t="s">
        <v>48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9" ht="16.5" customHeight="1" x14ac:dyDescent="0.25">
      <c r="A8" s="9" t="s">
        <v>35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>
        <f>SUM(B8:M8)</f>
        <v>0</v>
      </c>
    </row>
    <row r="9" spans="1:19" ht="23.25" customHeight="1" x14ac:dyDescent="0.25">
      <c r="A9" s="10" t="s">
        <v>20</v>
      </c>
      <c r="B9" s="8">
        <f>B10+B11+B12+B13</f>
        <v>13996.18</v>
      </c>
      <c r="C9" s="8">
        <f t="shared" ref="C9:M9" si="2">C10+C11+C12+C13</f>
        <v>15175.18</v>
      </c>
      <c r="D9" s="8">
        <f t="shared" si="2"/>
        <v>9022.41</v>
      </c>
      <c r="E9" s="8">
        <f>E10+E11+E12+E13</f>
        <v>2033.77</v>
      </c>
      <c r="F9" s="8">
        <f t="shared" si="2"/>
        <v>6070.53</v>
      </c>
      <c r="G9" s="8">
        <f t="shared" si="2"/>
        <v>6545</v>
      </c>
      <c r="H9" s="8">
        <f t="shared" si="2"/>
        <v>3783.1800000000003</v>
      </c>
      <c r="I9" s="8">
        <f t="shared" si="2"/>
        <v>18398.73</v>
      </c>
      <c r="J9" s="8">
        <f t="shared" si="2"/>
        <v>9342.25</v>
      </c>
      <c r="K9" s="8">
        <f t="shared" si="2"/>
        <v>10577.53</v>
      </c>
      <c r="L9" s="8">
        <f t="shared" si="2"/>
        <v>18702.5</v>
      </c>
      <c r="M9" s="8">
        <f t="shared" si="2"/>
        <v>21138.27</v>
      </c>
      <c r="N9" s="8">
        <f t="shared" si="1"/>
        <v>134785.53</v>
      </c>
    </row>
    <row r="10" spans="1:19" ht="23.25" customHeight="1" x14ac:dyDescent="0.25">
      <c r="A10" s="9" t="s">
        <v>21</v>
      </c>
      <c r="B10" s="7">
        <v>2983.5</v>
      </c>
      <c r="C10" s="7">
        <v>1407</v>
      </c>
      <c r="D10" s="7">
        <v>2206</v>
      </c>
      <c r="E10" s="7"/>
      <c r="F10" s="7">
        <v>3443</v>
      </c>
      <c r="G10" s="7"/>
      <c r="H10" s="7"/>
      <c r="I10" s="7"/>
      <c r="J10" s="7">
        <v>4140</v>
      </c>
      <c r="K10" s="7">
        <v>6210</v>
      </c>
      <c r="L10" s="7">
        <v>917.7</v>
      </c>
      <c r="M10" s="7">
        <v>930</v>
      </c>
      <c r="N10" s="8">
        <f t="shared" si="1"/>
        <v>22237.200000000001</v>
      </c>
    </row>
    <row r="11" spans="1:19" ht="23.25" customHeight="1" x14ac:dyDescent="0.25">
      <c r="A11" s="9" t="s">
        <v>22</v>
      </c>
      <c r="B11" s="11">
        <v>5656.5</v>
      </c>
      <c r="C11" s="7">
        <v>8869.5</v>
      </c>
      <c r="D11" s="7">
        <v>5427</v>
      </c>
      <c r="E11" s="7">
        <v>1440</v>
      </c>
      <c r="F11" s="7">
        <v>1440</v>
      </c>
      <c r="G11" s="12">
        <v>1440</v>
      </c>
      <c r="H11" s="7">
        <v>1800</v>
      </c>
      <c r="I11" s="7">
        <f>11171.1+1800</f>
        <v>12971.1</v>
      </c>
      <c r="J11" s="7">
        <v>1800</v>
      </c>
      <c r="K11" s="7">
        <v>3180</v>
      </c>
      <c r="L11" s="7">
        <v>15600</v>
      </c>
      <c r="M11" s="7">
        <v>14220</v>
      </c>
      <c r="N11" s="8">
        <f>SUM(B11:M11)</f>
        <v>73844.100000000006</v>
      </c>
    </row>
    <row r="12" spans="1:19" ht="23.25" customHeight="1" x14ac:dyDescent="0.25">
      <c r="A12" s="24" t="s">
        <v>33</v>
      </c>
      <c r="B12" s="11">
        <v>3373</v>
      </c>
      <c r="C12" s="7">
        <v>2915.5</v>
      </c>
      <c r="D12" s="7"/>
      <c r="E12" s="7"/>
      <c r="F12" s="7"/>
      <c r="G12" s="12">
        <v>5105</v>
      </c>
      <c r="H12" s="7"/>
      <c r="I12" s="7">
        <v>4240.1000000000004</v>
      </c>
      <c r="J12" s="7">
        <v>2606.6</v>
      </c>
      <c r="K12" s="7"/>
      <c r="L12" s="7">
        <v>2184.8000000000002</v>
      </c>
      <c r="M12" s="7">
        <v>5394.5</v>
      </c>
      <c r="N12" s="8">
        <f t="shared" si="1"/>
        <v>25819.5</v>
      </c>
    </row>
    <row r="13" spans="1:19" ht="16.5" customHeight="1" x14ac:dyDescent="0.25">
      <c r="A13" s="9" t="s">
        <v>23</v>
      </c>
      <c r="B13" s="7">
        <v>1983.18</v>
      </c>
      <c r="C13" s="7">
        <v>1983.18</v>
      </c>
      <c r="D13" s="7">
        <v>1389.41</v>
      </c>
      <c r="E13" s="7">
        <v>593.77</v>
      </c>
      <c r="F13" s="7">
        <v>1187.53</v>
      </c>
      <c r="G13" s="7"/>
      <c r="H13" s="7">
        <v>1983.18</v>
      </c>
      <c r="I13" s="7">
        <v>1187.53</v>
      </c>
      <c r="J13" s="7">
        <v>795.65</v>
      </c>
      <c r="K13" s="7">
        <v>1187.53</v>
      </c>
      <c r="L13" s="7"/>
      <c r="M13" s="7">
        <v>593.77</v>
      </c>
      <c r="N13" s="7">
        <f t="shared" si="1"/>
        <v>12884.730000000001</v>
      </c>
    </row>
    <row r="14" spans="1:19" ht="23.25" customHeight="1" x14ac:dyDescent="0.25">
      <c r="A14" s="10" t="s">
        <v>24</v>
      </c>
      <c r="B14" s="8">
        <f>B15+B16+B17</f>
        <v>0</v>
      </c>
      <c r="C14" s="8">
        <f t="shared" ref="C14:M14" si="3">C15+C16+C17</f>
        <v>3200</v>
      </c>
      <c r="D14" s="8">
        <f t="shared" si="3"/>
        <v>9678.7999999999993</v>
      </c>
      <c r="E14" s="7">
        <f>E15+E16+E174</f>
        <v>20395.599999999999</v>
      </c>
      <c r="F14" s="8">
        <f t="shared" si="3"/>
        <v>0</v>
      </c>
      <c r="G14" s="8">
        <f t="shared" si="3"/>
        <v>10015.07</v>
      </c>
      <c r="H14" s="8">
        <f t="shared" si="3"/>
        <v>11538.32</v>
      </c>
      <c r="I14" s="8">
        <f t="shared" si="3"/>
        <v>14400</v>
      </c>
      <c r="J14" s="8">
        <f t="shared" si="3"/>
        <v>0</v>
      </c>
      <c r="K14" s="8">
        <f t="shared" si="3"/>
        <v>1270</v>
      </c>
      <c r="L14" s="8">
        <f t="shared" si="3"/>
        <v>18947.939999999999</v>
      </c>
      <c r="M14" s="8">
        <f t="shared" si="3"/>
        <v>75645.510000000009</v>
      </c>
      <c r="N14" s="8">
        <f t="shared" si="1"/>
        <v>165091.24</v>
      </c>
    </row>
    <row r="15" spans="1:19" ht="23.25" customHeight="1" x14ac:dyDescent="0.25">
      <c r="A15" s="9" t="s">
        <v>25</v>
      </c>
      <c r="B15" s="7"/>
      <c r="C15" s="7"/>
      <c r="D15" s="7">
        <v>9678.7999999999993</v>
      </c>
      <c r="E15" s="8">
        <v>20395.599999999999</v>
      </c>
      <c r="F15" s="7"/>
      <c r="G15" s="7">
        <v>10015.07</v>
      </c>
      <c r="H15" s="7">
        <v>11538.32</v>
      </c>
      <c r="I15" s="7"/>
      <c r="J15" s="7"/>
      <c r="K15" s="7"/>
      <c r="L15" s="7">
        <v>18947.939999999999</v>
      </c>
      <c r="M15" s="7">
        <v>70100.210000000006</v>
      </c>
      <c r="N15" s="8">
        <f t="shared" si="1"/>
        <v>140675.94</v>
      </c>
    </row>
    <row r="16" spans="1:19" ht="23.25" customHeight="1" x14ac:dyDescent="0.25">
      <c r="A16" s="9" t="s">
        <v>26</v>
      </c>
      <c r="B16" s="7"/>
      <c r="C16" s="12">
        <v>3200</v>
      </c>
      <c r="D16" s="7"/>
      <c r="E16" s="7"/>
      <c r="F16" s="7"/>
      <c r="G16" s="7"/>
      <c r="H16" s="7"/>
      <c r="I16" s="7">
        <v>14400</v>
      </c>
      <c r="J16" s="7"/>
      <c r="K16" s="7">
        <f>1270</f>
        <v>1270</v>
      </c>
      <c r="L16" s="7"/>
      <c r="M16" s="7">
        <v>5545.3</v>
      </c>
      <c r="N16" s="8">
        <f t="shared" si="1"/>
        <v>24415.3</v>
      </c>
      <c r="S16" s="5"/>
    </row>
    <row r="17" spans="1:14" ht="18" customHeight="1" x14ac:dyDescent="0.25">
      <c r="A17" s="24" t="s">
        <v>34</v>
      </c>
      <c r="B17" s="7"/>
      <c r="C17" s="12"/>
      <c r="D17" s="7"/>
      <c r="E17" s="7"/>
      <c r="F17" s="7"/>
      <c r="G17" s="7"/>
      <c r="H17" s="7"/>
      <c r="I17" s="7"/>
      <c r="J17" s="7"/>
      <c r="K17" s="7"/>
      <c r="L17" s="7"/>
      <c r="M17" s="7"/>
      <c r="N17" s="8">
        <f t="shared" si="1"/>
        <v>0</v>
      </c>
    </row>
    <row r="18" spans="1:14" ht="18" customHeight="1" x14ac:dyDescent="0.25">
      <c r="A18" s="27" t="s">
        <v>41</v>
      </c>
      <c r="B18" s="7"/>
      <c r="C18" s="12"/>
      <c r="D18" s="7"/>
      <c r="E18" s="7"/>
      <c r="F18" s="7"/>
      <c r="G18" s="7"/>
      <c r="H18" s="7">
        <v>1696.5</v>
      </c>
      <c r="I18" s="7"/>
      <c r="J18" s="7"/>
      <c r="K18" s="7"/>
      <c r="L18" s="7"/>
      <c r="M18" s="7"/>
      <c r="N18" s="8">
        <f t="shared" si="1"/>
        <v>1696.5</v>
      </c>
    </row>
    <row r="19" spans="1:14" ht="18" customHeight="1" x14ac:dyDescent="0.25">
      <c r="A19" s="10" t="s">
        <v>45</v>
      </c>
      <c r="B19" s="8">
        <f>B20+B21+B22</f>
        <v>0</v>
      </c>
      <c r="C19" s="8">
        <f t="shared" ref="C19:E19" si="4">C20+C21+C22</f>
        <v>0</v>
      </c>
      <c r="D19" s="8">
        <f t="shared" si="4"/>
        <v>0</v>
      </c>
      <c r="E19" s="8">
        <f t="shared" si="4"/>
        <v>0</v>
      </c>
      <c r="F19" s="8">
        <f t="shared" ref="F19:M19" si="5">F20+F21+F22</f>
        <v>0</v>
      </c>
      <c r="G19" s="8">
        <f>G20+G21+G22</f>
        <v>0</v>
      </c>
      <c r="H19" s="8">
        <f t="shared" si="5"/>
        <v>0</v>
      </c>
      <c r="I19" s="8">
        <f t="shared" si="5"/>
        <v>0</v>
      </c>
      <c r="J19" s="8">
        <f t="shared" si="5"/>
        <v>0</v>
      </c>
      <c r="K19" s="8">
        <f t="shared" si="5"/>
        <v>0</v>
      </c>
      <c r="L19" s="8">
        <f t="shared" si="5"/>
        <v>0</v>
      </c>
      <c r="M19" s="8">
        <f t="shared" si="5"/>
        <v>0</v>
      </c>
      <c r="N19" s="8">
        <f t="shared" ref="N19:N21" si="6">SUM(B19:M19)</f>
        <v>0</v>
      </c>
    </row>
    <row r="20" spans="1:14" ht="18" customHeight="1" x14ac:dyDescent="0.25">
      <c r="A20" s="9" t="s">
        <v>42</v>
      </c>
      <c r="B20" s="7"/>
      <c r="C20" s="7"/>
      <c r="D20" s="7"/>
      <c r="E20" s="8"/>
      <c r="F20" s="7"/>
      <c r="G20" s="7"/>
      <c r="H20" s="7"/>
      <c r="I20" s="7"/>
      <c r="J20" s="7"/>
      <c r="K20" s="7"/>
      <c r="L20" s="7"/>
      <c r="M20" s="7"/>
      <c r="N20" s="8">
        <f t="shared" si="6"/>
        <v>0</v>
      </c>
    </row>
    <row r="21" spans="1:14" ht="18" customHeight="1" x14ac:dyDescent="0.25">
      <c r="A21" s="9" t="s">
        <v>43</v>
      </c>
      <c r="B21" s="7"/>
      <c r="C21" s="12"/>
      <c r="D21" s="7"/>
      <c r="E21" s="7"/>
      <c r="F21" s="7"/>
      <c r="G21" s="7"/>
      <c r="H21" s="7"/>
      <c r="I21" s="7"/>
      <c r="J21" s="7"/>
      <c r="K21" s="7"/>
      <c r="L21" s="7"/>
      <c r="M21" s="7"/>
      <c r="N21" s="8">
        <f t="shared" si="6"/>
        <v>0</v>
      </c>
    </row>
    <row r="22" spans="1:14" ht="18" customHeight="1" x14ac:dyDescent="0.25">
      <c r="A22" s="24" t="s">
        <v>44</v>
      </c>
      <c r="B22" s="7"/>
      <c r="C22" s="12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23.25" customHeight="1" x14ac:dyDescent="0.25">
      <c r="A23" s="10" t="s">
        <v>46</v>
      </c>
      <c r="B23" s="8">
        <v>9491.7900000000009</v>
      </c>
      <c r="C23" s="8">
        <v>9491.7900000000009</v>
      </c>
      <c r="D23" s="8">
        <v>9491.7900000000009</v>
      </c>
      <c r="E23" s="8">
        <v>9491.7900000000009</v>
      </c>
      <c r="F23" s="8">
        <v>9491.7900000000009</v>
      </c>
      <c r="G23" s="8">
        <v>9491.7900000000009</v>
      </c>
      <c r="H23" s="8">
        <v>9491.7900000000009</v>
      </c>
      <c r="I23" s="8">
        <v>9491.7900000000009</v>
      </c>
      <c r="J23" s="8">
        <v>9491.7900000000009</v>
      </c>
      <c r="K23" s="8">
        <v>9491.7900000000009</v>
      </c>
      <c r="L23" s="8">
        <v>9491.7900000000009</v>
      </c>
      <c r="M23" s="8">
        <v>9491.7900000000009</v>
      </c>
      <c r="N23" s="8">
        <f t="shared" si="1"/>
        <v>113901.48000000004</v>
      </c>
    </row>
    <row r="24" spans="1:14" ht="19.5" customHeight="1" x14ac:dyDescent="0.25">
      <c r="A24" s="10" t="s">
        <v>27</v>
      </c>
      <c r="B24" s="8">
        <f>B4+B9+B14+B18+B23+B19</f>
        <v>36231.79</v>
      </c>
      <c r="C24" s="8">
        <f t="shared" ref="C24:N24" si="7">C4+C9+C14+C18+C23+C19</f>
        <v>40610.79</v>
      </c>
      <c r="D24" s="8">
        <f t="shared" si="7"/>
        <v>40936.82</v>
      </c>
      <c r="E24" s="8">
        <f t="shared" si="7"/>
        <v>44664.98</v>
      </c>
      <c r="F24" s="8">
        <f t="shared" si="7"/>
        <v>28306.14</v>
      </c>
      <c r="G24" s="8">
        <f t="shared" si="7"/>
        <v>38795.68</v>
      </c>
      <c r="H24" s="8">
        <f t="shared" si="7"/>
        <v>39253.61</v>
      </c>
      <c r="I24" s="8">
        <f t="shared" si="7"/>
        <v>55034.340000000004</v>
      </c>
      <c r="J24" s="8">
        <f>J4+J9+J14+J18+J23+J19</f>
        <v>31577.86</v>
      </c>
      <c r="K24" s="8">
        <f t="shared" si="7"/>
        <v>34083.14</v>
      </c>
      <c r="L24" s="8">
        <f t="shared" si="7"/>
        <v>59886.049999999996</v>
      </c>
      <c r="M24" s="8">
        <f t="shared" si="7"/>
        <v>119019.39000000001</v>
      </c>
      <c r="N24" s="8">
        <f t="shared" si="7"/>
        <v>568400.59000000008</v>
      </c>
    </row>
    <row r="26" spans="1:14" ht="23.25" customHeight="1" x14ac:dyDescent="0.25">
      <c r="A26" s="49" t="s">
        <v>47</v>
      </c>
      <c r="B26" s="49"/>
      <c r="C26" s="49"/>
      <c r="L26" s="49" t="s">
        <v>31</v>
      </c>
      <c r="M26" s="49"/>
      <c r="N26" s="49"/>
    </row>
    <row r="27" spans="1:14" ht="23.25" customHeight="1" x14ac:dyDescent="0.25">
      <c r="A27" s="49"/>
      <c r="B27" s="49"/>
      <c r="C27" s="49"/>
      <c r="L27" s="49"/>
      <c r="M27" s="49"/>
      <c r="N27" s="49"/>
    </row>
  </sheetData>
  <mergeCells count="5">
    <mergeCell ref="A1:N1"/>
    <mergeCell ref="A26:C26"/>
    <mergeCell ref="A27:C27"/>
    <mergeCell ref="L26:N26"/>
    <mergeCell ref="L27:N27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8"/>
  <sheetViews>
    <sheetView workbookViewId="0">
      <selection activeCell="D9" sqref="D9"/>
    </sheetView>
  </sheetViews>
  <sheetFormatPr defaultRowHeight="15" x14ac:dyDescent="0.25"/>
  <cols>
    <col min="1" max="1" width="4.85546875" customWidth="1"/>
    <col min="2" max="2" width="50.42578125" customWidth="1"/>
    <col min="3" max="3" width="13" customWidth="1"/>
    <col min="4" max="4" width="12.5703125" customWidth="1"/>
  </cols>
  <sheetData>
    <row r="1" spans="1:4" ht="18.75" customHeight="1" x14ac:dyDescent="0.25">
      <c r="A1" s="1"/>
      <c r="B1" s="47" t="s">
        <v>53</v>
      </c>
      <c r="C1" s="47"/>
      <c r="D1" s="47"/>
    </row>
    <row r="2" spans="1:4" x14ac:dyDescent="0.25">
      <c r="A2" s="1"/>
      <c r="B2" s="2" t="s">
        <v>4</v>
      </c>
      <c r="C2" s="1"/>
      <c r="D2" s="1"/>
    </row>
    <row r="3" spans="1:4" ht="15.75" customHeight="1" x14ac:dyDescent="0.25">
      <c r="A3" s="1"/>
      <c r="B3" s="45" t="s">
        <v>40</v>
      </c>
      <c r="C3" s="43"/>
      <c r="D3" s="43"/>
    </row>
    <row r="4" spans="1:4" x14ac:dyDescent="0.25">
      <c r="A4" s="14"/>
      <c r="B4" s="15" t="s">
        <v>0</v>
      </c>
      <c r="C4" s="15" t="s">
        <v>1</v>
      </c>
      <c r="D4" s="15" t="s">
        <v>29</v>
      </c>
    </row>
    <row r="5" spans="1:4" x14ac:dyDescent="0.25">
      <c r="A5" s="28"/>
      <c r="B5" s="29" t="s">
        <v>12</v>
      </c>
      <c r="C5" s="28"/>
      <c r="D5" s="28"/>
    </row>
    <row r="6" spans="1:4" x14ac:dyDescent="0.25">
      <c r="A6" s="28">
        <v>1</v>
      </c>
      <c r="B6" s="28" t="s">
        <v>77</v>
      </c>
      <c r="C6" s="28">
        <v>862.5</v>
      </c>
      <c r="D6" s="29"/>
    </row>
    <row r="7" spans="1:4" x14ac:dyDescent="0.25">
      <c r="A7" s="28">
        <v>2</v>
      </c>
      <c r="B7" s="28" t="s">
        <v>78</v>
      </c>
      <c r="C7" s="28">
        <v>834</v>
      </c>
      <c r="D7" s="29"/>
    </row>
    <row r="8" spans="1:4" x14ac:dyDescent="0.25">
      <c r="A8" s="28"/>
      <c r="B8" s="29" t="s">
        <v>79</v>
      </c>
      <c r="C8" s="29">
        <f>SUM(C6:C7)</f>
        <v>1696.5</v>
      </c>
      <c r="D8" s="29">
        <f>C8</f>
        <v>1696.5</v>
      </c>
    </row>
    <row r="9" spans="1:4" x14ac:dyDescent="0.25">
      <c r="A9" s="29"/>
      <c r="B9" s="28"/>
      <c r="C9" s="28"/>
      <c r="D9" s="29"/>
    </row>
    <row r="10" spans="1:4" x14ac:dyDescent="0.25">
      <c r="A10" s="28"/>
      <c r="B10" s="29"/>
      <c r="C10" s="29"/>
      <c r="D10" s="29"/>
    </row>
    <row r="11" spans="1:4" x14ac:dyDescent="0.25">
      <c r="A11" s="28"/>
      <c r="B11" s="29"/>
      <c r="C11" s="28"/>
      <c r="D11" s="28"/>
    </row>
    <row r="12" spans="1:4" x14ac:dyDescent="0.25">
      <c r="A12" s="28"/>
      <c r="B12" s="28"/>
      <c r="C12" s="28"/>
      <c r="D12" s="29"/>
    </row>
    <row r="13" spans="1:4" x14ac:dyDescent="0.25">
      <c r="A13" s="28"/>
      <c r="B13" s="28"/>
      <c r="C13" s="28"/>
      <c r="D13" s="29"/>
    </row>
    <row r="14" spans="1:4" x14ac:dyDescent="0.25">
      <c r="A14" s="28"/>
      <c r="B14" s="29"/>
      <c r="C14" s="28"/>
      <c r="D14" s="29"/>
    </row>
    <row r="15" spans="1:4" x14ac:dyDescent="0.25">
      <c r="A15" s="28"/>
      <c r="B15" s="29"/>
      <c r="C15" s="28"/>
      <c r="D15" s="28"/>
    </row>
    <row r="16" spans="1:4" x14ac:dyDescent="0.25">
      <c r="A16" s="29"/>
      <c r="B16" s="28"/>
      <c r="C16" s="28"/>
      <c r="D16" s="29"/>
    </row>
    <row r="17" spans="1:4" x14ac:dyDescent="0.25">
      <c r="A17" s="28"/>
      <c r="B17" s="28"/>
      <c r="C17" s="28"/>
      <c r="D17" s="28"/>
    </row>
    <row r="18" spans="1:4" x14ac:dyDescent="0.25">
      <c r="A18" s="28"/>
      <c r="B18" s="28"/>
      <c r="C18" s="28"/>
      <c r="D18" s="29"/>
    </row>
    <row r="19" spans="1:4" x14ac:dyDescent="0.25">
      <c r="A19" s="28"/>
      <c r="B19" s="29"/>
      <c r="C19" s="28"/>
      <c r="D19" s="29"/>
    </row>
    <row r="20" spans="1:4" x14ac:dyDescent="0.25">
      <c r="A20" s="28"/>
      <c r="B20" s="29"/>
      <c r="C20" s="28"/>
      <c r="D20" s="28"/>
    </row>
    <row r="21" spans="1:4" x14ac:dyDescent="0.25">
      <c r="A21" s="28"/>
      <c r="B21" s="39"/>
      <c r="C21" s="28"/>
      <c r="D21" s="29"/>
    </row>
    <row r="22" spans="1:4" x14ac:dyDescent="0.25">
      <c r="A22" s="29"/>
      <c r="B22" s="29"/>
      <c r="C22" s="28"/>
      <c r="D22" s="29"/>
    </row>
    <row r="23" spans="1:4" x14ac:dyDescent="0.25">
      <c r="A23" s="28"/>
      <c r="B23" s="28"/>
      <c r="C23" s="29"/>
      <c r="D23" s="29"/>
    </row>
    <row r="24" spans="1:4" x14ac:dyDescent="0.25">
      <c r="A24" s="28"/>
      <c r="B24" s="29"/>
      <c r="C24" s="29"/>
      <c r="D24" s="29"/>
    </row>
    <row r="25" spans="1:4" x14ac:dyDescent="0.25">
      <c r="A25" s="28"/>
      <c r="B25" s="28"/>
      <c r="C25" s="29"/>
      <c r="D25" s="29"/>
    </row>
    <row r="26" spans="1:4" x14ac:dyDescent="0.25">
      <c r="A26" s="28"/>
      <c r="B26" s="28"/>
      <c r="C26" s="29"/>
      <c r="D26" s="29"/>
    </row>
    <row r="27" spans="1:4" x14ac:dyDescent="0.25">
      <c r="A27" s="28"/>
      <c r="B27" s="28"/>
      <c r="C27" s="29"/>
      <c r="D27" s="29"/>
    </row>
    <row r="28" spans="1:4" x14ac:dyDescent="0.25">
      <c r="A28" s="28"/>
      <c r="B28" s="28"/>
      <c r="C28" s="29"/>
      <c r="D28" s="29"/>
    </row>
    <row r="29" spans="1:4" x14ac:dyDescent="0.25">
      <c r="A29" s="28"/>
      <c r="B29" s="28"/>
      <c r="C29" s="28"/>
      <c r="D29" s="28"/>
    </row>
    <row r="30" spans="1:4" x14ac:dyDescent="0.25">
      <c r="A30" s="28"/>
      <c r="B30" s="28"/>
      <c r="C30" s="35"/>
      <c r="D30" s="28"/>
    </row>
    <row r="31" spans="1:4" x14ac:dyDescent="0.25">
      <c r="A31" s="36"/>
      <c r="B31" s="29"/>
      <c r="C31" s="37"/>
      <c r="D31" s="29"/>
    </row>
    <row r="32" spans="1:4" x14ac:dyDescent="0.25">
      <c r="A32" s="28"/>
      <c r="B32" s="29"/>
      <c r="C32" s="28"/>
      <c r="D32" s="28"/>
    </row>
    <row r="33" spans="1:4" x14ac:dyDescent="0.25">
      <c r="A33" s="28"/>
      <c r="B33" s="28"/>
      <c r="C33" s="28"/>
      <c r="D33" s="29"/>
    </row>
    <row r="34" spans="1:4" x14ac:dyDescent="0.25">
      <c r="A34" s="30"/>
      <c r="B34" s="28"/>
      <c r="C34" s="30"/>
      <c r="D34" s="30"/>
    </row>
    <row r="35" spans="1:4" x14ac:dyDescent="0.25">
      <c r="A35" s="28"/>
      <c r="B35" s="29"/>
      <c r="C35" s="29"/>
      <c r="D35" s="31"/>
    </row>
    <row r="36" spans="1:4" x14ac:dyDescent="0.25">
      <c r="A36" s="38"/>
      <c r="B36" s="38"/>
      <c r="C36" s="38"/>
      <c r="D36" s="38"/>
    </row>
    <row r="37" spans="1:4" x14ac:dyDescent="0.25">
      <c r="A37" s="38"/>
      <c r="B37" s="38"/>
      <c r="C37" s="38"/>
      <c r="D37" s="38"/>
    </row>
    <row r="38" spans="1:4" x14ac:dyDescent="0.25">
      <c r="A38" s="38"/>
      <c r="B38" s="38"/>
      <c r="C38" s="38"/>
      <c r="D38" s="38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эл.оборуд.</vt:lpstr>
      <vt:lpstr>ТО конструкт.эл.</vt:lpstr>
      <vt:lpstr>ТР конструкт.эл</vt:lpstr>
      <vt:lpstr>ТР эл.оборуд.</vt:lpstr>
      <vt:lpstr>ТР инж.об.</vt:lpstr>
      <vt:lpstr>Лиц.счет. Св.расчет</vt:lpstr>
      <vt:lpstr>Дополн.раб.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2025-02-13T04:06:00Z</cp:lastPrinted>
  <dcterms:created xsi:type="dcterms:W3CDTF">2011-07-25T05:21:17Z</dcterms:created>
  <dcterms:modified xsi:type="dcterms:W3CDTF">2025-02-13T04:43:49Z</dcterms:modified>
</cp:coreProperties>
</file>