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Советская\"/>
    </mc:Choice>
  </mc:AlternateContent>
  <xr:revisionPtr revIDLastSave="0" documentId="13_ncr:1_{38D3C798-550B-4D5F-9BB5-6E6091EB7DD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ТО конструкт.эл." sheetId="2" r:id="rId1"/>
    <sheet name="ТО эл.оборуд." sheetId="6" r:id="rId2"/>
    <sheet name="ТО ин.оборуд." sheetId="1" r:id="rId3"/>
    <sheet name="ТР конструкт.эл" sheetId="3" r:id="rId4"/>
    <sheet name="ТР инж.об." sheetId="4" r:id="rId5"/>
    <sheet name="ТР эл.оборуд." sheetId="7" r:id="rId6"/>
    <sheet name="Лиц.счет. Св. расчет" sheetId="5" r:id="rId7"/>
    <sheet name="допол.раб.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4" l="1"/>
  <c r="C20" i="4"/>
  <c r="D86" i="1"/>
  <c r="C86" i="1"/>
  <c r="D29" i="6"/>
  <c r="C29" i="6"/>
  <c r="D28" i="2"/>
  <c r="C28" i="2"/>
  <c r="C25" i="2"/>
  <c r="D16" i="4"/>
  <c r="D23" i="2"/>
  <c r="C23" i="2"/>
  <c r="D80" i="1"/>
  <c r="C80" i="1"/>
  <c r="D25" i="6"/>
  <c r="D72" i="1"/>
  <c r="C72" i="1"/>
  <c r="C25" i="6"/>
  <c r="D18" i="8"/>
  <c r="D14" i="4"/>
  <c r="D21" i="6"/>
  <c r="C21" i="6"/>
  <c r="D19" i="2"/>
  <c r="D66" i="1"/>
  <c r="C66" i="1"/>
  <c r="D12" i="4"/>
  <c r="C12" i="4"/>
  <c r="D16" i="8"/>
  <c r="D58" i="1"/>
  <c r="C58" i="1"/>
  <c r="C55" i="1"/>
  <c r="D14" i="8"/>
  <c r="D51" i="1"/>
  <c r="C51" i="1"/>
  <c r="C10" i="8"/>
  <c r="C12" i="8" s="1"/>
  <c r="C17" i="2"/>
  <c r="C47" i="1"/>
  <c r="D8" i="8" l="1"/>
  <c r="D12" i="8" s="1"/>
  <c r="C8" i="8"/>
  <c r="C42" i="1"/>
  <c r="C30" i="1"/>
  <c r="C35" i="1" s="1"/>
  <c r="C26" i="1"/>
  <c r="C13" i="6"/>
  <c r="D13" i="6" s="1"/>
  <c r="D15" i="6" s="1"/>
  <c r="D17" i="6" s="1"/>
  <c r="C11" i="6"/>
  <c r="C18" i="1"/>
  <c r="D6" i="4"/>
  <c r="D8" i="4" s="1"/>
  <c r="D10" i="4" s="1"/>
  <c r="C13" i="1"/>
  <c r="D13" i="1" s="1"/>
  <c r="D18" i="1" s="1"/>
  <c r="D26" i="1" s="1"/>
  <c r="C9" i="1"/>
  <c r="D8" i="6"/>
  <c r="C8" i="6"/>
  <c r="C8" i="2"/>
  <c r="C9" i="2" s="1"/>
  <c r="D9" i="2" s="1"/>
  <c r="D11" i="2" s="1"/>
  <c r="D13" i="2" s="1"/>
  <c r="D17" i="2" s="1"/>
  <c r="D35" i="1" l="1"/>
  <c r="D42" i="1"/>
  <c r="D47" i="1" s="1"/>
  <c r="N11" i="5"/>
  <c r="C9" i="5" l="1"/>
  <c r="E9" i="5" l="1"/>
  <c r="E4" i="5" l="1"/>
  <c r="M4" i="5"/>
  <c r="L4" i="5"/>
  <c r="K4" i="5"/>
  <c r="J4" i="5"/>
  <c r="I4" i="5"/>
  <c r="H4" i="5"/>
  <c r="G4" i="5"/>
  <c r="F4" i="5"/>
  <c r="D4" i="5"/>
  <c r="C4" i="5"/>
  <c r="B4" i="5"/>
  <c r="M19" i="5"/>
  <c r="L19" i="5"/>
  <c r="K19" i="5"/>
  <c r="J19" i="5"/>
  <c r="I19" i="5"/>
  <c r="H19" i="5"/>
  <c r="G19" i="5"/>
  <c r="F19" i="5"/>
  <c r="E19" i="5"/>
  <c r="D19" i="5"/>
  <c r="C19" i="5"/>
  <c r="B19" i="5"/>
  <c r="N13" i="5"/>
  <c r="N12" i="5"/>
  <c r="N10" i="5"/>
  <c r="N8" i="5"/>
  <c r="N6" i="5"/>
  <c r="N5" i="5"/>
  <c r="N22" i="5"/>
  <c r="N21" i="5"/>
  <c r="N20" i="5"/>
  <c r="N4" i="5" l="1"/>
  <c r="N19" i="5"/>
  <c r="N18" i="5"/>
  <c r="N17" i="5"/>
  <c r="M14" i="5"/>
  <c r="L14" i="5"/>
  <c r="K14" i="5"/>
  <c r="J14" i="5"/>
  <c r="I14" i="5"/>
  <c r="H14" i="5"/>
  <c r="G14" i="5"/>
  <c r="F14" i="5"/>
  <c r="E14" i="5"/>
  <c r="D14" i="5"/>
  <c r="C14" i="5"/>
  <c r="C24" i="5" s="1"/>
  <c r="M9" i="5"/>
  <c r="L9" i="5"/>
  <c r="K9" i="5"/>
  <c r="J9" i="5"/>
  <c r="I9" i="5"/>
  <c r="H9" i="5"/>
  <c r="G9" i="5"/>
  <c r="F9" i="5"/>
  <c r="D9" i="5"/>
  <c r="B14" i="5"/>
  <c r="B9" i="5"/>
  <c r="L24" i="5" l="1"/>
  <c r="F24" i="5"/>
  <c r="I24" i="5"/>
  <c r="G24" i="5"/>
  <c r="K24" i="5"/>
  <c r="M24" i="5"/>
  <c r="J24" i="5"/>
  <c r="B24" i="5"/>
  <c r="H24" i="5"/>
  <c r="E24" i="5"/>
  <c r="D24" i="5"/>
  <c r="N23" i="5"/>
  <c r="N15" i="5" l="1"/>
  <c r="N16" i="5" l="1"/>
  <c r="N9" i="5"/>
  <c r="N14" i="5"/>
  <c r="N24" i="5" l="1"/>
</calcChain>
</file>

<file path=xl/sharedStrings.xml><?xml version="1.0" encoding="utf-8"?>
<sst xmlns="http://schemas.openxmlformats.org/spreadsheetml/2006/main" count="243" uniqueCount="137">
  <si>
    <t>Перечень работ</t>
  </si>
  <si>
    <t>Сумма</t>
  </si>
  <si>
    <t>Январь</t>
  </si>
  <si>
    <t>Март</t>
  </si>
  <si>
    <t>Советская, 3а</t>
  </si>
  <si>
    <t>2.Техническое обслуживание конструктивных элементов</t>
  </si>
  <si>
    <t>Советская 3а</t>
  </si>
  <si>
    <t xml:space="preserve">1.Техническое обслуживание инженерного оборудования </t>
  </si>
  <si>
    <t>4.Текущий ремонт инженерного оборудования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</si>
  <si>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</si>
  <si>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</si>
  <si>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</si>
  <si>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</si>
  <si>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</si>
  <si>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</si>
  <si>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</si>
  <si>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</si>
  <si>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</si>
  <si>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</si>
  <si>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</si>
  <si>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</si>
  <si>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 xml:space="preserve">  - инженерное оборудование</t>
  </si>
  <si>
    <t xml:space="preserve">  - АДС</t>
  </si>
  <si>
    <t>3. Текущий ремонт:</t>
  </si>
  <si>
    <t>ВСЕГО</t>
  </si>
  <si>
    <t>3.Текущий ремонт конструктивных элементов</t>
  </si>
  <si>
    <t>С начала года</t>
  </si>
  <si>
    <t>Гл. бухгалтер</t>
  </si>
  <si>
    <t>Кудин Ю.С.</t>
  </si>
  <si>
    <t>-эл.оборудование</t>
  </si>
  <si>
    <t>Кузмичева Е.А.</t>
  </si>
  <si>
    <t>3.Техническое обслуживание электрооборудования</t>
  </si>
  <si>
    <t>Дополнительные работы</t>
  </si>
  <si>
    <t>Текущий ремонт эл.оборудования</t>
  </si>
  <si>
    <t>5. ОДН:</t>
  </si>
  <si>
    <t>ХВС</t>
  </si>
  <si>
    <t>ГВС</t>
  </si>
  <si>
    <t>электроэнергия</t>
  </si>
  <si>
    <t>7. Расходы по содержанию УК</t>
  </si>
  <si>
    <t>1. Содержание общ. имущества:</t>
  </si>
  <si>
    <t xml:space="preserve">  - санитарная уборка лестничных клеток</t>
  </si>
  <si>
    <t>уборка придомовой территории</t>
  </si>
  <si>
    <t>Очистка дорог</t>
  </si>
  <si>
    <t xml:space="preserve">  - конструктивные элементы</t>
  </si>
  <si>
    <t xml:space="preserve">  - инженерного оборудования</t>
  </si>
  <si>
    <t xml:space="preserve">  - конструктивных элементов</t>
  </si>
  <si>
    <t>-эл.оборудования</t>
  </si>
  <si>
    <t>4.Дополнительные работы</t>
  </si>
  <si>
    <t>Директор ООО УК "Крокус"</t>
  </si>
  <si>
    <t>Дезинфекция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</si>
  <si>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</si>
  <si>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Техобслуживание и снятие показаний общедомового теплосчетчика</t>
  </si>
  <si>
    <t>Итого за январь</t>
  </si>
  <si>
    <t>Лицевой счет. Сводный расчет  2024г</t>
  </si>
  <si>
    <t>Лицевой счёт 2024г.</t>
  </si>
  <si>
    <t>Уборка снежных шапок и сосулек</t>
  </si>
  <si>
    <t>Очистка снега и наледи с подъездных козырьков</t>
  </si>
  <si>
    <t>Очистка куржаков</t>
  </si>
  <si>
    <t>Ремонт светильников. Замена лампочек и схем Подъезд №3</t>
  </si>
  <si>
    <t>Ремонт подъездного освещения Подъезд №4</t>
  </si>
  <si>
    <t>Лицевой счёт 2024г</t>
  </si>
  <si>
    <t>Отогрев канализационных труб на крыше</t>
  </si>
  <si>
    <t>Обход подвалана предмет утечек</t>
  </si>
  <si>
    <t>Отогрев стояка отопления в подвале</t>
  </si>
  <si>
    <t>Соединение труб центральной канализации и дезинфекция в подвале</t>
  </si>
  <si>
    <t>Поверка общедомовых счетчиков в подвале</t>
  </si>
  <si>
    <t>Лицевой счёт  2024г</t>
  </si>
  <si>
    <t>Замена участка канализационной трубы квартира №67</t>
  </si>
  <si>
    <t>Устранение течи на стояке ХВС квартира №68</t>
  </si>
  <si>
    <t>Итого за февраль</t>
  </si>
  <si>
    <t>Очистка канализационных труб на крыше</t>
  </si>
  <si>
    <t>Демонтаж монтаж светодиодного светильника в тамбуре подъезда №1</t>
  </si>
  <si>
    <t>Ремонт светильников. Замена лампочек и схем Подъезд №4,2</t>
  </si>
  <si>
    <t>Устранение неполадок с электроэнергией из подъезда в квартиру №70</t>
  </si>
  <si>
    <t>Замена отопительного прибора Квартира №39</t>
  </si>
  <si>
    <t xml:space="preserve">Отключение подъездного отопления </t>
  </si>
  <si>
    <t>Прочистка кран фильтра квартира №36</t>
  </si>
  <si>
    <t>Отсановка и запуск узла ГВС</t>
  </si>
  <si>
    <t>Итого за март</t>
  </si>
  <si>
    <t>Установка сливов на подъездные козырьки Подъезд №1,2,3,4</t>
  </si>
  <si>
    <t>Замена участка трубы стояка отопления квартира №24</t>
  </si>
  <si>
    <t>Услуги доставки общедомовых счетчиков на поверку</t>
  </si>
  <si>
    <t>Установка общедомового счетчика после поверки</t>
  </si>
  <si>
    <t>Установка запорной арматуры квартира№31</t>
  </si>
  <si>
    <t>Итого за апрель</t>
  </si>
  <si>
    <t>Демонтаж, монтаж светодиодного светильника подъезд №1  тамбур</t>
  </si>
  <si>
    <t xml:space="preserve">Отключение  отопления </t>
  </si>
  <si>
    <t>Прочистка канализации в подвале</t>
  </si>
  <si>
    <t>Итого за май</t>
  </si>
  <si>
    <t>Работы ППР, работы эл.щитов ВРУ №11 подъезд №1-4</t>
  </si>
  <si>
    <t>Срезание болтов на лавочках подъезд №3,2</t>
  </si>
  <si>
    <t>Спиливание веток с использованием автовышки возле подъезда №4</t>
  </si>
  <si>
    <t>Прочитска канализации в кухне квартира №51</t>
  </si>
  <si>
    <t>Итого за июнь</t>
  </si>
  <si>
    <t>Прочистка вентиляции квартира №54</t>
  </si>
  <si>
    <t>Замазка отверстий в стене после прочистки вентиляции подъезд №4</t>
  </si>
  <si>
    <t xml:space="preserve">Скос травы на придомовой территории </t>
  </si>
  <si>
    <t>Демонтаж березы, уборка веток квартира №54</t>
  </si>
  <si>
    <t>Итого за июль</t>
  </si>
  <si>
    <t xml:space="preserve">Выдана председателю МКД краска </t>
  </si>
  <si>
    <t>Обход подвала на предмет утечек</t>
  </si>
  <si>
    <t>Прочистка стояка канализации в подъезде№2</t>
  </si>
  <si>
    <t>Итого за август</t>
  </si>
  <si>
    <t>Приобретение и выдача эмали председателю совета дома</t>
  </si>
  <si>
    <t>Замена стояков отопления квартира №58,54</t>
  </si>
  <si>
    <t>Запуск отопления</t>
  </si>
  <si>
    <t>Сборка и крепление стояка канализации в подвале подъезд №4</t>
  </si>
  <si>
    <t>Прочистка канализации с колодца</t>
  </si>
  <si>
    <t>Итого за сентябрь</t>
  </si>
  <si>
    <t>Выравнивание створок окон 16 штук анком</t>
  </si>
  <si>
    <t>Ремонт светильника замена лампочки и схемы подъезд №3</t>
  </si>
  <si>
    <t>Подключение и отключение электропереноски в подвале для дезинсекции</t>
  </si>
  <si>
    <t>Замена стояка отопления на кухне квартира №60,64,68</t>
  </si>
  <si>
    <t>Дезинсекция</t>
  </si>
  <si>
    <t>Прочистка канализации подъезд №2</t>
  </si>
  <si>
    <t>Ремонт канализационной трубы подъезд №4</t>
  </si>
  <si>
    <t>Итого за октябрь</t>
  </si>
  <si>
    <t>Ремонт светильника замена лампочки и схемы подъезд №1</t>
  </si>
  <si>
    <t>Демонтаж монтаж пакетного выключателя квартира №13</t>
  </si>
  <si>
    <t>Прочистка канализации в подвале подъезд №4</t>
  </si>
  <si>
    <t>Запуск подъездного отопления</t>
  </si>
  <si>
    <t>Прочистка трубы ГВС и кран фильтра квартира №39</t>
  </si>
  <si>
    <t>Итого за ноябрь</t>
  </si>
  <si>
    <t>Удаление наледи и снежных шапок с крыши</t>
  </si>
  <si>
    <t>Демонтаж отливов подъездных козырьков</t>
  </si>
  <si>
    <t>Прокладка дополнительных стояков отопления квартира № 53,57,61,65,69</t>
  </si>
  <si>
    <t>Прочистка вентиляции в ванной  квартира №20</t>
  </si>
  <si>
    <t>Прочистка вентиляции на чердаке квартира №50</t>
  </si>
  <si>
    <t>Изготовление и установка оконного проема в подвале</t>
  </si>
  <si>
    <t>Итого за декабрь</t>
  </si>
  <si>
    <t xml:space="preserve">Работы ППР     </t>
  </si>
  <si>
    <t>Демонтаж монтаж светильника подъезд №1</t>
  </si>
  <si>
    <t>Проверка общедомовых приборов в подвале</t>
  </si>
  <si>
    <t>Прочистка канализации Подъезд №2</t>
  </si>
  <si>
    <t>Замена канализационного стояка квартира №20</t>
  </si>
  <si>
    <t>Очистка центральной трубы ГВС, замена кран фильтра квартира №39</t>
  </si>
  <si>
    <t>Итого тза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</si>
</sst>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4" xfId="0" applyBorder="1"/>
    <xf numFmtId="0" fontId="0" fillId="0" borderId="6" xfId="0" applyBorder="1"/>
    <xf numFmtId="0" fontId="0" fillId="0" borderId="1" xfId="0" applyBorder="1" applyAlignment="1">
      <alignment horizontal="left" wrapText="1"/>
    </xf>
    <xf numFmtId="2" fontId="1" fillId="0" borderId="1" xfId="0" applyNumberFormat="1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0" fillId="0" borderId="5" xfId="0" applyBorder="1"/>
    <xf numFmtId="2" fontId="5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8" fillId="0" borderId="1" xfId="0" applyFont="1" applyBorder="1"/>
    <xf numFmtId="0" fontId="7" fillId="0" borderId="1" xfId="0" applyFont="1" applyBorder="1"/>
    <xf numFmtId="0" fontId="8" fillId="0" borderId="3" xfId="0" applyFont="1" applyBorder="1" applyAlignment="1">
      <alignment wrapText="1"/>
    </xf>
    <xf numFmtId="0" fontId="6" fillId="0" borderId="1" xfId="0" applyFont="1" applyBorder="1"/>
    <xf numFmtId="0" fontId="9" fillId="0" borderId="1" xfId="0" applyFont="1" applyBorder="1"/>
    <xf numFmtId="2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wrapText="1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/>
    <xf numFmtId="2" fontId="4" fillId="0" borderId="1" xfId="0" applyNumberFormat="1" applyFont="1" applyBorder="1"/>
    <xf numFmtId="0" fontId="4" fillId="2" borderId="1" xfId="0" applyFont="1" applyFill="1" applyBorder="1"/>
    <xf numFmtId="49" fontId="4" fillId="0" borderId="1" xfId="0" applyNumberFormat="1" applyFont="1" applyBorder="1" applyAlignment="1">
      <alignment wrapText="1"/>
    </xf>
    <xf numFmtId="2" fontId="5" fillId="0" borderId="1" xfId="0" applyNumberFormat="1" applyFont="1" applyBorder="1"/>
    <xf numFmtId="49" fontId="5" fillId="0" borderId="1" xfId="0" applyNumberFormat="1" applyFont="1" applyBorder="1" applyAlignment="1">
      <alignment wrapText="1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center" wrapText="1"/>
    </xf>
    <xf numFmtId="2" fontId="8" fillId="0" borderId="7" xfId="0" applyNumberFormat="1" applyFont="1" applyBorder="1" applyAlignment="1">
      <alignment wrapText="1"/>
    </xf>
    <xf numFmtId="0" fontId="0" fillId="0" borderId="1" xfId="0" applyBorder="1" applyAlignment="1">
      <alignment vertical="center"/>
    </xf>
    <xf numFmtId="2" fontId="1" fillId="0" borderId="1" xfId="0" applyNumberFormat="1" applyFont="1" applyBorder="1"/>
    <xf numFmtId="2" fontId="1" fillId="0" borderId="5" xfId="0" applyNumberFormat="1" applyFont="1" applyBorder="1"/>
    <xf numFmtId="0" fontId="8" fillId="0" borderId="7" xfId="0" applyFont="1" applyBorder="1" applyAlignment="1">
      <alignment wrapText="1"/>
    </xf>
    <xf numFmtId="2" fontId="7" fillId="0" borderId="1" xfId="0" applyNumberFormat="1" applyFont="1" applyBorder="1"/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opLeftCell="A4" workbookViewId="0">
      <selection activeCell="D29" sqref="D29"/>
    </sheetView>
  </sheetViews>
  <sheetFormatPr defaultRowHeight="15" x14ac:dyDescent="0.25"/>
  <cols>
    <col min="1" max="1" width="4" style="11" customWidth="1"/>
    <col min="2" max="2" width="50.140625" customWidth="1"/>
    <col min="3" max="3" width="9.42578125" customWidth="1"/>
    <col min="4" max="4" width="12.42578125" customWidth="1"/>
  </cols>
  <sheetData>
    <row r="1" spans="1:7" ht="21" x14ac:dyDescent="0.35">
      <c r="A1" s="9"/>
      <c r="B1" s="71" t="s">
        <v>54</v>
      </c>
      <c r="C1" s="71"/>
      <c r="D1" s="71"/>
      <c r="E1" s="5"/>
      <c r="F1" s="5"/>
      <c r="G1" s="5"/>
    </row>
    <row r="2" spans="1:7" ht="15.75" x14ac:dyDescent="0.25">
      <c r="A2" s="9"/>
      <c r="B2" s="3" t="s">
        <v>6</v>
      </c>
      <c r="C2" s="1"/>
      <c r="D2" s="1"/>
      <c r="E2" s="1"/>
      <c r="F2" s="1"/>
      <c r="G2" s="1"/>
    </row>
    <row r="3" spans="1:7" ht="20.100000000000001" customHeight="1" x14ac:dyDescent="0.25">
      <c r="A3" s="9"/>
      <c r="B3" s="71" t="s">
        <v>5</v>
      </c>
      <c r="C3" s="71"/>
      <c r="D3" s="71"/>
      <c r="E3" s="1"/>
      <c r="F3" s="1"/>
      <c r="G3" s="1"/>
    </row>
    <row r="4" spans="1:7" x14ac:dyDescent="0.25">
      <c r="A4" s="10"/>
      <c r="B4" s="22" t="s">
        <v>0</v>
      </c>
      <c r="C4" s="8" t="s">
        <v>1</v>
      </c>
      <c r="D4" s="8" t="s">
        <v>26</v>
      </c>
      <c r="E4" s="1"/>
      <c r="F4" s="1"/>
      <c r="G4" s="1"/>
    </row>
    <row r="5" spans="1:7" x14ac:dyDescent="0.25">
      <c r="A5" s="8"/>
      <c r="B5" s="37" t="s">
        <v>2</v>
      </c>
      <c r="C5" s="37"/>
      <c r="D5" s="6"/>
      <c r="E5" s="1"/>
      <c r="F5" s="1"/>
      <c r="G5" s="1"/>
    </row>
    <row r="6" spans="1:7" x14ac:dyDescent="0.25">
      <c r="A6" s="8">
        <v>1</v>
      </c>
      <c r="B6" s="30" t="s">
        <v>55</v>
      </c>
      <c r="C6" s="31">
        <v>1377</v>
      </c>
      <c r="D6" s="29"/>
      <c r="E6" s="1"/>
      <c r="F6" s="1"/>
      <c r="G6" s="1"/>
    </row>
    <row r="7" spans="1:7" x14ac:dyDescent="0.25">
      <c r="A7" s="66">
        <v>2</v>
      </c>
      <c r="B7" s="18" t="s">
        <v>56</v>
      </c>
      <c r="C7" s="18">
        <v>918</v>
      </c>
      <c r="D7" s="18"/>
      <c r="E7" s="1"/>
      <c r="F7" s="1"/>
      <c r="G7" s="1"/>
    </row>
    <row r="8" spans="1:7" s="17" customFormat="1" x14ac:dyDescent="0.25">
      <c r="A8" s="57">
        <v>3</v>
      </c>
      <c r="B8" s="40" t="s">
        <v>57</v>
      </c>
      <c r="C8" s="40">
        <f>918+918</f>
        <v>1836</v>
      </c>
      <c r="D8" s="61"/>
      <c r="E8" s="16"/>
      <c r="F8" s="16"/>
      <c r="G8" s="16"/>
    </row>
    <row r="9" spans="1:7" x14ac:dyDescent="0.25">
      <c r="A9" s="22"/>
      <c r="B9" s="37" t="s">
        <v>52</v>
      </c>
      <c r="C9" s="33">
        <f>SUM(C6:C8)</f>
        <v>4131</v>
      </c>
      <c r="D9" s="67">
        <f>C9</f>
        <v>4131</v>
      </c>
      <c r="E9" s="1"/>
      <c r="F9" s="1"/>
      <c r="G9" s="1"/>
    </row>
    <row r="10" spans="1:7" s="4" customFormat="1" x14ac:dyDescent="0.25">
      <c r="A10" s="22"/>
      <c r="B10" s="37" t="s">
        <v>9</v>
      </c>
      <c r="C10" s="30"/>
      <c r="D10" s="67"/>
      <c r="E10" s="2"/>
      <c r="F10" s="2"/>
      <c r="G10" s="2"/>
    </row>
    <row r="11" spans="1:7" s="4" customFormat="1" x14ac:dyDescent="0.25">
      <c r="A11" s="14">
        <v>1</v>
      </c>
      <c r="B11" s="30" t="s">
        <v>70</v>
      </c>
      <c r="C11" s="14">
        <v>489</v>
      </c>
      <c r="D11" s="67">
        <f>C11+D9</f>
        <v>4620</v>
      </c>
      <c r="E11" s="2"/>
      <c r="F11" s="2"/>
      <c r="G11" s="2"/>
    </row>
    <row r="12" spans="1:7" x14ac:dyDescent="0.25">
      <c r="A12" s="34"/>
      <c r="B12" s="37" t="s">
        <v>3</v>
      </c>
      <c r="C12" s="31"/>
      <c r="D12" s="33"/>
      <c r="E12" s="1"/>
      <c r="F12" s="1"/>
      <c r="G12" s="1"/>
    </row>
    <row r="13" spans="1:7" s="4" customFormat="1" ht="30" x14ac:dyDescent="0.25">
      <c r="A13" s="34">
        <v>1</v>
      </c>
      <c r="B13" s="30" t="s">
        <v>79</v>
      </c>
      <c r="C13" s="31">
        <v>1836</v>
      </c>
      <c r="D13" s="33">
        <f>C13+D11</f>
        <v>6456</v>
      </c>
      <c r="E13" s="2"/>
      <c r="F13" s="2"/>
      <c r="G13" s="2"/>
    </row>
    <row r="14" spans="1:7" x14ac:dyDescent="0.25">
      <c r="A14" s="64"/>
      <c r="B14" s="69" t="s">
        <v>12</v>
      </c>
      <c r="C14" s="65"/>
      <c r="D14" s="65"/>
      <c r="E14" s="1"/>
      <c r="F14" s="1"/>
      <c r="G14" s="1"/>
    </row>
    <row r="15" spans="1:7" x14ac:dyDescent="0.25">
      <c r="A15" s="36">
        <v>1</v>
      </c>
      <c r="B15" s="30" t="s">
        <v>94</v>
      </c>
      <c r="C15" s="31">
        <v>3862</v>
      </c>
      <c r="D15" s="33"/>
      <c r="E15" s="1"/>
      <c r="F15" s="1"/>
      <c r="G15" s="1"/>
    </row>
    <row r="16" spans="1:7" ht="30" x14ac:dyDescent="0.25">
      <c r="A16" s="36">
        <v>2</v>
      </c>
      <c r="B16" s="30" t="s">
        <v>95</v>
      </c>
      <c r="C16" s="31">
        <v>465</v>
      </c>
      <c r="D16" s="33"/>
      <c r="E16" s="1"/>
      <c r="F16" s="1"/>
      <c r="G16" s="1"/>
    </row>
    <row r="17" spans="1:7" x14ac:dyDescent="0.25">
      <c r="A17" s="36"/>
      <c r="B17" s="37" t="s">
        <v>93</v>
      </c>
      <c r="C17" s="33">
        <f>SUM(C15:C16)</f>
        <v>4327</v>
      </c>
      <c r="D17" s="33">
        <f>C17+D13</f>
        <v>10783</v>
      </c>
      <c r="E17" s="1"/>
      <c r="F17" s="1"/>
      <c r="G17" s="1"/>
    </row>
    <row r="18" spans="1:7" x14ac:dyDescent="0.25">
      <c r="A18" s="36"/>
      <c r="B18" s="37" t="s">
        <v>15</v>
      </c>
      <c r="C18" s="31"/>
      <c r="D18" s="33"/>
      <c r="E18" s="1"/>
      <c r="F18" s="1"/>
      <c r="G18" s="1"/>
    </row>
    <row r="19" spans="1:7" x14ac:dyDescent="0.25">
      <c r="A19" s="36">
        <v>1</v>
      </c>
      <c r="B19" s="30" t="s">
        <v>109</v>
      </c>
      <c r="C19" s="33">
        <v>32500</v>
      </c>
      <c r="D19" s="33">
        <f>C19+D17</f>
        <v>43283</v>
      </c>
      <c r="E19" s="1"/>
      <c r="F19" s="1"/>
      <c r="G19" s="1"/>
    </row>
    <row r="20" spans="1:7" x14ac:dyDescent="0.25">
      <c r="A20" s="36"/>
      <c r="B20" s="37" t="s">
        <v>17</v>
      </c>
      <c r="C20" s="33"/>
      <c r="D20" s="33"/>
      <c r="E20" s="1"/>
      <c r="F20" s="1"/>
      <c r="G20" s="1"/>
    </row>
    <row r="21" spans="1:7" x14ac:dyDescent="0.25">
      <c r="A21" s="36">
        <v>1</v>
      </c>
      <c r="B21" s="30" t="s">
        <v>123</v>
      </c>
      <c r="C21" s="30">
        <v>1380</v>
      </c>
      <c r="D21" s="33"/>
      <c r="E21" s="1"/>
      <c r="F21" s="1"/>
      <c r="G21" s="1"/>
    </row>
    <row r="22" spans="1:7" x14ac:dyDescent="0.25">
      <c r="A22" s="36">
        <v>2</v>
      </c>
      <c r="B22" s="30" t="s">
        <v>124</v>
      </c>
      <c r="C22" s="30">
        <v>1380</v>
      </c>
      <c r="D22" s="33"/>
      <c r="E22" s="1"/>
      <c r="F22" s="1"/>
      <c r="G22" s="1"/>
    </row>
    <row r="23" spans="1:7" x14ac:dyDescent="0.25">
      <c r="A23" s="36"/>
      <c r="B23" s="37" t="s">
        <v>122</v>
      </c>
      <c r="C23" s="37">
        <f>SUM(C21:C22)</f>
        <v>2760</v>
      </c>
      <c r="D23" s="33">
        <f>C23+D19</f>
        <v>46043</v>
      </c>
      <c r="E23" s="1"/>
      <c r="F23" s="1"/>
      <c r="G23" s="1"/>
    </row>
    <row r="24" spans="1:7" x14ac:dyDescent="0.25">
      <c r="A24" s="36"/>
      <c r="B24" s="37" t="s">
        <v>18</v>
      </c>
      <c r="C24" s="37"/>
      <c r="D24" s="33"/>
      <c r="E24" s="1"/>
      <c r="F24" s="1"/>
      <c r="G24" s="1"/>
    </row>
    <row r="25" spans="1:7" x14ac:dyDescent="0.25">
      <c r="A25" s="36">
        <v>1</v>
      </c>
      <c r="B25" s="30" t="s">
        <v>126</v>
      </c>
      <c r="C25" s="31">
        <f>5520</f>
        <v>5520</v>
      </c>
      <c r="D25" s="33"/>
      <c r="E25" s="1"/>
      <c r="F25" s="1"/>
      <c r="G25" s="1"/>
    </row>
    <row r="26" spans="1:7" x14ac:dyDescent="0.25">
      <c r="A26" s="36">
        <v>2</v>
      </c>
      <c r="B26" s="30" t="s">
        <v>127</v>
      </c>
      <c r="C26" s="31">
        <v>5520</v>
      </c>
      <c r="D26" s="33"/>
      <c r="E26" s="1"/>
      <c r="F26" s="1"/>
      <c r="G26" s="1"/>
    </row>
    <row r="27" spans="1:7" ht="30" x14ac:dyDescent="0.25">
      <c r="A27" s="36">
        <v>3</v>
      </c>
      <c r="B27" s="30" t="s">
        <v>128</v>
      </c>
      <c r="C27" s="31">
        <v>1380</v>
      </c>
      <c r="D27" s="33"/>
      <c r="E27" s="1"/>
      <c r="F27" s="1"/>
      <c r="G27" s="1"/>
    </row>
    <row r="28" spans="1:7" x14ac:dyDescent="0.25">
      <c r="A28" s="36"/>
      <c r="B28" s="37" t="s">
        <v>129</v>
      </c>
      <c r="C28" s="33">
        <f>SUM(C25:C27)</f>
        <v>12420</v>
      </c>
      <c r="D28" s="33">
        <f>C28+D23</f>
        <v>58463</v>
      </c>
      <c r="E28" s="1"/>
      <c r="F28" s="1"/>
      <c r="G28" s="1"/>
    </row>
    <row r="29" spans="1:7" x14ac:dyDescent="0.25">
      <c r="A29" s="36"/>
      <c r="B29" s="30"/>
      <c r="C29" s="31"/>
      <c r="D29" s="33"/>
      <c r="E29" s="1"/>
      <c r="F29" s="1"/>
      <c r="G29" s="1"/>
    </row>
    <row r="30" spans="1:7" x14ac:dyDescent="0.25">
      <c r="A30" s="36"/>
      <c r="B30" s="30"/>
      <c r="C30" s="31"/>
      <c r="D30" s="33"/>
      <c r="E30" s="1"/>
      <c r="F30" s="1"/>
      <c r="G30" s="1"/>
    </row>
    <row r="31" spans="1:7" x14ac:dyDescent="0.25">
      <c r="A31" s="36"/>
      <c r="B31" s="30"/>
      <c r="C31" s="31"/>
      <c r="D31" s="33"/>
      <c r="E31" s="1"/>
      <c r="F31" s="1"/>
      <c r="G31" s="1"/>
    </row>
    <row r="32" spans="1:7" x14ac:dyDescent="0.25">
      <c r="A32" s="36"/>
      <c r="B32" s="37"/>
      <c r="C32" s="33"/>
      <c r="D32" s="33"/>
      <c r="E32" s="1"/>
      <c r="F32" s="1"/>
      <c r="G32" s="1"/>
    </row>
    <row r="33" spans="1:7" x14ac:dyDescent="0.25">
      <c r="A33" s="36"/>
      <c r="B33" s="30"/>
      <c r="C33" s="31"/>
      <c r="D33" s="33"/>
      <c r="E33" s="1"/>
      <c r="F33" s="1"/>
      <c r="G33" s="1"/>
    </row>
    <row r="34" spans="1:7" x14ac:dyDescent="0.25">
      <c r="A34" s="36"/>
      <c r="B34" s="30"/>
      <c r="C34" s="31"/>
      <c r="D34" s="33"/>
      <c r="E34" s="1"/>
      <c r="F34" s="1"/>
      <c r="G34" s="1"/>
    </row>
    <row r="35" spans="1:7" x14ac:dyDescent="0.25">
      <c r="A35" s="36"/>
      <c r="B35" s="37"/>
      <c r="C35" s="31"/>
      <c r="D35" s="33"/>
      <c r="E35" s="1"/>
      <c r="F35" s="1"/>
      <c r="G35" s="1"/>
    </row>
    <row r="36" spans="1:7" x14ac:dyDescent="0.25">
      <c r="A36" s="36"/>
      <c r="B36" s="30"/>
      <c r="C36" s="31"/>
      <c r="D36" s="33"/>
      <c r="E36" s="1"/>
      <c r="F36" s="1"/>
      <c r="G36" s="1"/>
    </row>
    <row r="37" spans="1:7" x14ac:dyDescent="0.25">
      <c r="A37" s="36"/>
      <c r="B37" s="30"/>
      <c r="C37" s="31"/>
      <c r="D37" s="33"/>
      <c r="E37" s="1"/>
      <c r="F37" s="1"/>
      <c r="G37" s="1"/>
    </row>
    <row r="38" spans="1:7" x14ac:dyDescent="0.25">
      <c r="A38" s="36"/>
      <c r="B38" s="30"/>
      <c r="C38" s="31"/>
      <c r="D38" s="33"/>
      <c r="E38" s="1"/>
      <c r="F38" s="1"/>
      <c r="G38" s="1"/>
    </row>
    <row r="39" spans="1:7" x14ac:dyDescent="0.25">
      <c r="A39" s="36"/>
      <c r="B39" s="37"/>
      <c r="C39" s="33"/>
      <c r="D39" s="33"/>
      <c r="E39" s="1"/>
      <c r="F39" s="1"/>
      <c r="G39" s="1"/>
    </row>
    <row r="40" spans="1:7" x14ac:dyDescent="0.25">
      <c r="A40" s="9"/>
      <c r="B40" s="1"/>
      <c r="C40" s="1"/>
      <c r="D40" s="1"/>
      <c r="E40" s="1"/>
      <c r="F40" s="1"/>
      <c r="G40" s="1"/>
    </row>
    <row r="41" spans="1:7" x14ac:dyDescent="0.25">
      <c r="A41" s="9"/>
      <c r="B41" s="1"/>
      <c r="C41" s="1"/>
      <c r="D41" s="1"/>
      <c r="E41" s="1"/>
      <c r="F41" s="1"/>
      <c r="G41" s="1"/>
    </row>
    <row r="42" spans="1:7" x14ac:dyDescent="0.25">
      <c r="A42" s="9"/>
      <c r="B42" s="1"/>
      <c r="C42" s="1"/>
      <c r="D42" s="1"/>
      <c r="E42" s="1"/>
      <c r="F42" s="1"/>
      <c r="G42" s="1"/>
    </row>
    <row r="43" spans="1:7" x14ac:dyDescent="0.25">
      <c r="A43" s="9"/>
      <c r="B43" s="1"/>
      <c r="C43" s="1"/>
      <c r="D43" s="1"/>
      <c r="E43" s="1"/>
      <c r="F43" s="1"/>
      <c r="G43" s="1"/>
    </row>
    <row r="44" spans="1:7" x14ac:dyDescent="0.25">
      <c r="A44" s="9"/>
      <c r="B44" s="1"/>
      <c r="C44" s="1"/>
      <c r="D44" s="1"/>
      <c r="E44" s="1"/>
      <c r="F44" s="1"/>
      <c r="G44" s="1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/>
      <c r="B46" s="1"/>
      <c r="C46" s="1"/>
      <c r="D46" s="1"/>
      <c r="E46" s="1"/>
      <c r="F46" s="1"/>
      <c r="G46" s="1"/>
    </row>
    <row r="47" spans="1:7" x14ac:dyDescent="0.25">
      <c r="A47" s="9"/>
      <c r="B47" s="1"/>
      <c r="C47" s="1"/>
      <c r="D47" s="1"/>
      <c r="E47" s="1"/>
      <c r="F47" s="1"/>
      <c r="G47" s="1"/>
    </row>
    <row r="48" spans="1:7" x14ac:dyDescent="0.25">
      <c r="A48" s="9"/>
      <c r="B48" s="1"/>
      <c r="C48" s="1"/>
      <c r="D48" s="1"/>
      <c r="E48" s="1"/>
      <c r="F48" s="1"/>
      <c r="G48" s="1"/>
    </row>
    <row r="49" spans="1:7" x14ac:dyDescent="0.25">
      <c r="A49" s="9"/>
      <c r="B49" s="1"/>
      <c r="C49" s="1"/>
      <c r="D49" s="1"/>
      <c r="E49" s="1"/>
      <c r="F49" s="1"/>
      <c r="G49" s="1"/>
    </row>
    <row r="50" spans="1:7" x14ac:dyDescent="0.25">
      <c r="A50" s="9"/>
      <c r="B50" s="1"/>
      <c r="C50" s="1"/>
      <c r="D50" s="1"/>
      <c r="E50" s="1"/>
      <c r="F50" s="1"/>
      <c r="G50" s="1"/>
    </row>
    <row r="51" spans="1:7" x14ac:dyDescent="0.25">
      <c r="A51" s="9"/>
      <c r="B51" s="1"/>
      <c r="C51" s="1"/>
      <c r="D51" s="1"/>
      <c r="E51" s="1"/>
      <c r="F51" s="1"/>
      <c r="G51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"/>
  <sheetViews>
    <sheetView topLeftCell="A13" workbookViewId="0">
      <selection activeCell="D30" sqref="D30"/>
    </sheetView>
  </sheetViews>
  <sheetFormatPr defaultRowHeight="15" x14ac:dyDescent="0.25"/>
  <cols>
    <col min="1" max="1" width="5.7109375" customWidth="1"/>
    <col min="2" max="2" width="46.7109375" customWidth="1"/>
    <col min="4" max="4" width="9.85546875" customWidth="1"/>
  </cols>
  <sheetData>
    <row r="1" spans="1:5" ht="21" x14ac:dyDescent="0.35">
      <c r="A1" s="9"/>
      <c r="B1" s="71" t="s">
        <v>54</v>
      </c>
      <c r="C1" s="71"/>
      <c r="D1" s="71"/>
      <c r="E1" s="5"/>
    </row>
    <row r="2" spans="1:5" ht="15.75" x14ac:dyDescent="0.25">
      <c r="A2" s="9"/>
      <c r="B2" s="3" t="s">
        <v>6</v>
      </c>
      <c r="C2" s="1"/>
      <c r="D2" s="1"/>
      <c r="E2" s="1"/>
    </row>
    <row r="3" spans="1:5" ht="15.75" x14ac:dyDescent="0.25">
      <c r="A3" s="9"/>
      <c r="B3" s="71" t="s">
        <v>31</v>
      </c>
      <c r="C3" s="71"/>
      <c r="D3" s="71"/>
      <c r="E3" s="1"/>
    </row>
    <row r="4" spans="1:5" ht="26.25" x14ac:dyDescent="0.25">
      <c r="A4" s="10"/>
      <c r="B4" s="8" t="s">
        <v>0</v>
      </c>
      <c r="C4" s="8" t="s">
        <v>1</v>
      </c>
      <c r="D4" s="8" t="s">
        <v>26</v>
      </c>
      <c r="E4" s="1"/>
    </row>
    <row r="5" spans="1:5" x14ac:dyDescent="0.25">
      <c r="A5" s="10"/>
      <c r="B5" s="15" t="s">
        <v>2</v>
      </c>
      <c r="C5" s="6"/>
      <c r="D5" s="6"/>
      <c r="E5" s="1"/>
    </row>
    <row r="6" spans="1:5" ht="30" x14ac:dyDescent="0.25">
      <c r="A6" s="49">
        <v>1</v>
      </c>
      <c r="B6" s="30" t="s">
        <v>58</v>
      </c>
      <c r="C6" s="30">
        <v>1779</v>
      </c>
      <c r="D6" s="37"/>
      <c r="E6" s="1"/>
    </row>
    <row r="7" spans="1:5" x14ac:dyDescent="0.25">
      <c r="A7" s="36">
        <v>2</v>
      </c>
      <c r="B7" s="30" t="s">
        <v>59</v>
      </c>
      <c r="C7" s="30">
        <v>1434</v>
      </c>
      <c r="D7" s="37"/>
      <c r="E7" s="1"/>
    </row>
    <row r="8" spans="1:5" x14ac:dyDescent="0.25">
      <c r="A8" s="36"/>
      <c r="B8" s="37" t="s">
        <v>52</v>
      </c>
      <c r="C8" s="37">
        <f>SUM(C6:C7)</f>
        <v>3213</v>
      </c>
      <c r="D8" s="33">
        <f>C8</f>
        <v>3213</v>
      </c>
      <c r="E8" s="1"/>
    </row>
    <row r="9" spans="1:5" x14ac:dyDescent="0.25">
      <c r="A9" s="36"/>
      <c r="B9" s="37" t="s">
        <v>9</v>
      </c>
      <c r="C9" s="30"/>
      <c r="D9" s="37"/>
      <c r="E9" s="1"/>
    </row>
    <row r="10" spans="1:5" ht="30" x14ac:dyDescent="0.25">
      <c r="A10" s="36">
        <v>1</v>
      </c>
      <c r="B10" s="30" t="s">
        <v>71</v>
      </c>
      <c r="C10" s="30">
        <v>1849</v>
      </c>
      <c r="D10" s="37"/>
      <c r="E10" s="1"/>
    </row>
    <row r="11" spans="1:5" ht="30" x14ac:dyDescent="0.25">
      <c r="A11" s="36">
        <v>2</v>
      </c>
      <c r="B11" s="30" t="s">
        <v>72</v>
      </c>
      <c r="C11" s="30">
        <f>1434+1434</f>
        <v>2868</v>
      </c>
      <c r="D11" s="37"/>
      <c r="E11" s="1"/>
    </row>
    <row r="12" spans="1:5" ht="30" x14ac:dyDescent="0.25">
      <c r="A12" s="36">
        <v>3</v>
      </c>
      <c r="B12" s="30" t="s">
        <v>73</v>
      </c>
      <c r="C12" s="30">
        <v>1972.5</v>
      </c>
      <c r="D12" s="33"/>
      <c r="E12" s="1"/>
    </row>
    <row r="13" spans="1:5" x14ac:dyDescent="0.25">
      <c r="A13" s="36"/>
      <c r="B13" s="37" t="s">
        <v>69</v>
      </c>
      <c r="C13" s="37">
        <f>SUM(C10:C12)</f>
        <v>6689.5</v>
      </c>
      <c r="D13" s="33">
        <f>C13+D8</f>
        <v>9902.5</v>
      </c>
      <c r="E13" s="1"/>
    </row>
    <row r="14" spans="1:5" x14ac:dyDescent="0.25">
      <c r="A14" s="36"/>
      <c r="B14" s="37" t="s">
        <v>10</v>
      </c>
      <c r="C14" s="30"/>
      <c r="D14" s="33"/>
      <c r="E14" s="1"/>
    </row>
    <row r="15" spans="1:5" ht="30" x14ac:dyDescent="0.25">
      <c r="A15" s="36">
        <v>1</v>
      </c>
      <c r="B15" s="30" t="s">
        <v>85</v>
      </c>
      <c r="C15" s="30">
        <v>1947</v>
      </c>
      <c r="D15" s="33">
        <f>C15+D13</f>
        <v>11849.5</v>
      </c>
      <c r="E15" s="1"/>
    </row>
    <row r="16" spans="1:5" x14ac:dyDescent="0.25">
      <c r="A16" s="36"/>
      <c r="B16" s="37" t="s">
        <v>11</v>
      </c>
      <c r="C16" s="37"/>
      <c r="D16" s="33"/>
      <c r="E16" s="1"/>
    </row>
    <row r="17" spans="1:5" ht="30" x14ac:dyDescent="0.25">
      <c r="A17" s="36">
        <v>1</v>
      </c>
      <c r="B17" s="30" t="s">
        <v>89</v>
      </c>
      <c r="C17" s="30">
        <v>8458.6</v>
      </c>
      <c r="D17" s="33">
        <f>C17+D15</f>
        <v>20308.099999999999</v>
      </c>
      <c r="E17" s="1"/>
    </row>
    <row r="18" spans="1:5" x14ac:dyDescent="0.25">
      <c r="A18" s="36"/>
      <c r="B18" s="37" t="s">
        <v>15</v>
      </c>
      <c r="C18" s="37"/>
      <c r="D18" s="33"/>
      <c r="E18" s="1"/>
    </row>
    <row r="19" spans="1:5" ht="30" x14ac:dyDescent="0.25">
      <c r="A19" s="36">
        <v>1</v>
      </c>
      <c r="B19" s="30" t="s">
        <v>110</v>
      </c>
      <c r="C19" s="30">
        <v>2338.3000000000002</v>
      </c>
      <c r="D19" s="33"/>
      <c r="E19" s="1"/>
    </row>
    <row r="20" spans="1:5" ht="30" x14ac:dyDescent="0.25">
      <c r="A20" s="36">
        <v>2</v>
      </c>
      <c r="B20" s="30" t="s">
        <v>111</v>
      </c>
      <c r="C20" s="30">
        <v>2070</v>
      </c>
      <c r="D20" s="33"/>
      <c r="E20" s="1"/>
    </row>
    <row r="21" spans="1:5" x14ac:dyDescent="0.25">
      <c r="A21" s="36"/>
      <c r="B21" s="37" t="s">
        <v>108</v>
      </c>
      <c r="C21" s="37">
        <f>SUM(C19:C20)</f>
        <v>4408.3</v>
      </c>
      <c r="D21" s="33">
        <f>C21+D17</f>
        <v>24716.399999999998</v>
      </c>
      <c r="E21" s="1"/>
    </row>
    <row r="22" spans="1:5" x14ac:dyDescent="0.25">
      <c r="A22" s="36"/>
      <c r="B22" s="37" t="s">
        <v>16</v>
      </c>
      <c r="C22" s="30"/>
      <c r="D22" s="33"/>
      <c r="E22" s="1"/>
    </row>
    <row r="23" spans="1:5" ht="30" x14ac:dyDescent="0.25">
      <c r="A23" s="36">
        <v>1</v>
      </c>
      <c r="B23" s="30" t="s">
        <v>117</v>
      </c>
      <c r="C23" s="30">
        <v>2196</v>
      </c>
      <c r="D23" s="33"/>
      <c r="E23" s="1"/>
    </row>
    <row r="24" spans="1:5" ht="30" x14ac:dyDescent="0.25">
      <c r="A24" s="36">
        <v>2</v>
      </c>
      <c r="B24" s="30" t="s">
        <v>118</v>
      </c>
      <c r="C24" s="30">
        <v>1693.5</v>
      </c>
      <c r="D24" s="33"/>
      <c r="E24" s="1"/>
    </row>
    <row r="25" spans="1:5" x14ac:dyDescent="0.25">
      <c r="A25" s="36"/>
      <c r="B25" s="37" t="s">
        <v>116</v>
      </c>
      <c r="C25" s="37">
        <f>SUM(C23:C24)</f>
        <v>3889.5</v>
      </c>
      <c r="D25" s="33">
        <f>C25+D21</f>
        <v>28605.899999999998</v>
      </c>
      <c r="E25" s="1"/>
    </row>
    <row r="26" spans="1:5" x14ac:dyDescent="0.25">
      <c r="A26" s="36"/>
      <c r="B26" s="37" t="s">
        <v>18</v>
      </c>
      <c r="C26" s="30"/>
      <c r="D26" s="33"/>
      <c r="E26" s="1"/>
    </row>
    <row r="27" spans="1:5" x14ac:dyDescent="0.25">
      <c r="A27" s="36">
        <v>1</v>
      </c>
      <c r="B27" s="30" t="s">
        <v>130</v>
      </c>
      <c r="C27" s="30">
        <v>12446.3</v>
      </c>
      <c r="D27" s="33"/>
      <c r="E27" s="1"/>
    </row>
    <row r="28" spans="1:5" x14ac:dyDescent="0.25">
      <c r="A28" s="36">
        <v>2</v>
      </c>
      <c r="B28" s="30" t="s">
        <v>131</v>
      </c>
      <c r="C28" s="30">
        <v>3836.9</v>
      </c>
      <c r="D28" s="33"/>
      <c r="E28" s="1"/>
    </row>
    <row r="29" spans="1:5" x14ac:dyDescent="0.25">
      <c r="A29" s="36"/>
      <c r="B29" s="15" t="s">
        <v>129</v>
      </c>
      <c r="C29" s="37">
        <f>SUM(C27:C28)</f>
        <v>16283.199999999999</v>
      </c>
      <c r="D29" s="33">
        <f>C29+D25</f>
        <v>44889.1</v>
      </c>
      <c r="E29" s="1"/>
    </row>
    <row r="30" spans="1:5" x14ac:dyDescent="0.25">
      <c r="A30" s="36"/>
      <c r="B30" s="15"/>
      <c r="C30" s="30"/>
      <c r="D30" s="33"/>
      <c r="E30" s="1"/>
    </row>
    <row r="31" spans="1:5" x14ac:dyDescent="0.25">
      <c r="A31" s="36"/>
      <c r="B31" s="21"/>
      <c r="C31" s="30"/>
      <c r="D31" s="33"/>
      <c r="E31" s="1"/>
    </row>
    <row r="32" spans="1:5" x14ac:dyDescent="0.25">
      <c r="A32" s="36"/>
      <c r="B32" s="21"/>
      <c r="C32" s="30"/>
      <c r="D32" s="33"/>
      <c r="E32" s="1"/>
    </row>
    <row r="33" spans="1:5" x14ac:dyDescent="0.25">
      <c r="A33" s="36"/>
      <c r="B33" s="21"/>
      <c r="C33" s="30"/>
      <c r="D33" s="33"/>
      <c r="E33" s="1"/>
    </row>
    <row r="34" spans="1:5" x14ac:dyDescent="0.25">
      <c r="A34" s="36"/>
      <c r="B34" s="15"/>
      <c r="C34" s="37"/>
      <c r="D34" s="33"/>
      <c r="E34" s="1"/>
    </row>
    <row r="35" spans="1:5" x14ac:dyDescent="0.25">
      <c r="A35" s="36"/>
      <c r="B35" s="21"/>
      <c r="C35" s="30"/>
      <c r="D35" s="33"/>
      <c r="E35" s="1"/>
    </row>
    <row r="36" spans="1:5" x14ac:dyDescent="0.25">
      <c r="A36" s="36"/>
      <c r="B36" s="21"/>
      <c r="C36" s="30"/>
      <c r="D36" s="33"/>
      <c r="E36" s="1"/>
    </row>
    <row r="37" spans="1:5" x14ac:dyDescent="0.25">
      <c r="A37" s="36"/>
      <c r="B37" s="21"/>
      <c r="C37" s="30"/>
      <c r="D37" s="33"/>
      <c r="E37" s="1"/>
    </row>
    <row r="38" spans="1:5" x14ac:dyDescent="0.25">
      <c r="A38" s="36"/>
      <c r="B38" s="21"/>
      <c r="C38" s="30"/>
      <c r="D38" s="33"/>
      <c r="E38" s="1"/>
    </row>
    <row r="39" spans="1:5" x14ac:dyDescent="0.25">
      <c r="A39" s="36"/>
      <c r="B39" s="21"/>
      <c r="C39" s="30"/>
      <c r="D39" s="33"/>
      <c r="E39" s="1"/>
    </row>
    <row r="40" spans="1:5" x14ac:dyDescent="0.25">
      <c r="A40" s="36"/>
      <c r="B40" s="21"/>
      <c r="C40" s="30"/>
      <c r="D40" s="33"/>
      <c r="E40" s="1"/>
    </row>
    <row r="41" spans="1:5" x14ac:dyDescent="0.25">
      <c r="A41" s="36"/>
      <c r="B41" s="21"/>
      <c r="C41" s="30"/>
      <c r="D41" s="33"/>
      <c r="E41" s="1"/>
    </row>
    <row r="42" spans="1:5" x14ac:dyDescent="0.25">
      <c r="A42" s="36"/>
      <c r="B42" s="21"/>
      <c r="C42" s="30"/>
      <c r="D42" s="33"/>
      <c r="E42" s="1"/>
    </row>
    <row r="43" spans="1:5" x14ac:dyDescent="0.25">
      <c r="A43" s="36"/>
      <c r="B43" s="21"/>
      <c r="C43" s="30"/>
      <c r="D43" s="33"/>
      <c r="E43" s="1"/>
    </row>
    <row r="44" spans="1:5" x14ac:dyDescent="0.25">
      <c r="A44" s="36"/>
      <c r="B44" s="21"/>
      <c r="C44" s="30"/>
      <c r="D44" s="33"/>
      <c r="E44" s="1"/>
    </row>
    <row r="45" spans="1:5" x14ac:dyDescent="0.25">
      <c r="A45" s="20"/>
      <c r="B45" s="21"/>
      <c r="C45" s="21"/>
      <c r="D45" s="26"/>
      <c r="E45" s="1"/>
    </row>
    <row r="46" spans="1:5" x14ac:dyDescent="0.25">
      <c r="A46" s="20"/>
      <c r="B46" s="15"/>
      <c r="C46" s="21"/>
      <c r="D46" s="21"/>
      <c r="E46" s="1"/>
    </row>
    <row r="47" spans="1:5" x14ac:dyDescent="0.25">
      <c r="A47" s="20"/>
      <c r="B47" s="21"/>
      <c r="C47" s="15"/>
      <c r="D47" s="15"/>
      <c r="E47" s="1"/>
    </row>
    <row r="48" spans="1:5" x14ac:dyDescent="0.25">
      <c r="A48" s="9"/>
      <c r="B48" s="1"/>
      <c r="C48" s="1"/>
      <c r="D48" s="1"/>
      <c r="E48" s="1"/>
    </row>
    <row r="49" spans="1:5" x14ac:dyDescent="0.25">
      <c r="A49" s="9"/>
      <c r="B49" s="1"/>
      <c r="C49" s="1"/>
      <c r="D49" s="1"/>
      <c r="E49" s="1"/>
    </row>
    <row r="50" spans="1:5" x14ac:dyDescent="0.25">
      <c r="A50" s="9"/>
      <c r="C50" s="1"/>
      <c r="D50" s="1"/>
      <c r="E50" s="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2"/>
  <sheetViews>
    <sheetView topLeftCell="A67" workbookViewId="0">
      <selection activeCell="D86" sqref="D86"/>
    </sheetView>
  </sheetViews>
  <sheetFormatPr defaultRowHeight="15" x14ac:dyDescent="0.25"/>
  <cols>
    <col min="1" max="1" width="5.28515625" customWidth="1"/>
    <col min="2" max="2" width="48.1406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1" t="s">
        <v>60</v>
      </c>
      <c r="C1" s="71"/>
      <c r="D1" s="71"/>
      <c r="E1" s="5"/>
      <c r="F1" s="5"/>
      <c r="G1" s="5"/>
      <c r="H1" s="5"/>
    </row>
    <row r="2" spans="1:8" x14ac:dyDescent="0.25">
      <c r="A2" s="1"/>
      <c r="B2" s="2" t="s">
        <v>4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1"/>
      <c r="B3" s="72" t="s">
        <v>7</v>
      </c>
      <c r="C3" s="72"/>
      <c r="D3" s="72"/>
      <c r="E3" s="1"/>
      <c r="F3" s="1"/>
      <c r="G3" s="1"/>
      <c r="H3" s="1"/>
    </row>
    <row r="4" spans="1:8" x14ac:dyDescent="0.25">
      <c r="A4" s="6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15" t="s">
        <v>2</v>
      </c>
      <c r="C5" s="6"/>
      <c r="D5" s="6"/>
      <c r="E5" s="1"/>
      <c r="F5" s="1"/>
      <c r="G5" s="1"/>
      <c r="H5" s="1"/>
    </row>
    <row r="6" spans="1:8" s="4" customFormat="1" ht="60" x14ac:dyDescent="0.25">
      <c r="A6" s="32">
        <v>1</v>
      </c>
      <c r="B6" s="30" t="s">
        <v>50</v>
      </c>
      <c r="C6" s="31">
        <v>935</v>
      </c>
      <c r="D6" s="33"/>
    </row>
    <row r="7" spans="1:8" ht="30" x14ac:dyDescent="0.25">
      <c r="A7" s="34">
        <v>2</v>
      </c>
      <c r="B7" s="30" t="s">
        <v>51</v>
      </c>
      <c r="C7" s="31">
        <v>1223.92</v>
      </c>
      <c r="D7" s="31"/>
    </row>
    <row r="8" spans="1:8" x14ac:dyDescent="0.25">
      <c r="A8" s="34">
        <v>3</v>
      </c>
      <c r="B8" s="30" t="s">
        <v>61</v>
      </c>
      <c r="C8" s="31">
        <v>918</v>
      </c>
      <c r="D8" s="31"/>
    </row>
    <row r="9" spans="1:8" x14ac:dyDescent="0.25">
      <c r="A9" s="34">
        <v>4</v>
      </c>
      <c r="B9" s="30" t="s">
        <v>62</v>
      </c>
      <c r="C9" s="31">
        <f>918+459</f>
        <v>1377</v>
      </c>
      <c r="D9" s="31"/>
    </row>
    <row r="10" spans="1:8" x14ac:dyDescent="0.25">
      <c r="A10" s="34">
        <v>5</v>
      </c>
      <c r="B10" s="30" t="s">
        <v>63</v>
      </c>
      <c r="C10" s="31">
        <v>918</v>
      </c>
      <c r="D10" s="31"/>
    </row>
    <row r="11" spans="1:8" ht="30" x14ac:dyDescent="0.25">
      <c r="A11" s="34">
        <v>6</v>
      </c>
      <c r="B11" s="30" t="s">
        <v>64</v>
      </c>
      <c r="C11" s="31">
        <v>1218</v>
      </c>
      <c r="D11" s="31"/>
    </row>
    <row r="12" spans="1:8" x14ac:dyDescent="0.25">
      <c r="A12" s="34">
        <v>7</v>
      </c>
      <c r="B12" s="30" t="s">
        <v>65</v>
      </c>
      <c r="C12" s="31">
        <v>4200</v>
      </c>
      <c r="D12" s="31"/>
    </row>
    <row r="13" spans="1:8" s="4" customFormat="1" x14ac:dyDescent="0.25">
      <c r="A13" s="34"/>
      <c r="B13" s="37" t="s">
        <v>52</v>
      </c>
      <c r="C13" s="33">
        <f>SUM(C6:C12)</f>
        <v>10789.92</v>
      </c>
      <c r="D13" s="33">
        <f>C13</f>
        <v>10789.92</v>
      </c>
    </row>
    <row r="14" spans="1:8" s="4" customFormat="1" x14ac:dyDescent="0.25">
      <c r="A14" s="10"/>
      <c r="B14" s="15" t="s">
        <v>9</v>
      </c>
      <c r="C14" s="6"/>
      <c r="D14" s="6"/>
    </row>
    <row r="15" spans="1:8" ht="60" x14ac:dyDescent="0.25">
      <c r="A15" s="32">
        <v>1</v>
      </c>
      <c r="B15" s="30" t="s">
        <v>50</v>
      </c>
      <c r="C15" s="31">
        <v>935</v>
      </c>
      <c r="D15" s="33"/>
    </row>
    <row r="16" spans="1:8" ht="30" x14ac:dyDescent="0.25">
      <c r="A16" s="34">
        <v>2</v>
      </c>
      <c r="B16" s="30" t="s">
        <v>51</v>
      </c>
      <c r="C16" s="31">
        <v>1223.92</v>
      </c>
      <c r="D16" s="31"/>
    </row>
    <row r="17" spans="1:4" x14ac:dyDescent="0.25">
      <c r="A17" s="40">
        <v>3</v>
      </c>
      <c r="B17" s="30" t="s">
        <v>68</v>
      </c>
      <c r="C17" s="70">
        <v>459</v>
      </c>
      <c r="D17" s="44"/>
    </row>
    <row r="18" spans="1:4" s="4" customFormat="1" x14ac:dyDescent="0.25">
      <c r="A18" s="36"/>
      <c r="B18" s="37" t="s">
        <v>69</v>
      </c>
      <c r="C18" s="33">
        <f>SUM(C15:C17)</f>
        <v>2617.92</v>
      </c>
      <c r="D18" s="33">
        <f>C18+D13</f>
        <v>13407.84</v>
      </c>
    </row>
    <row r="19" spans="1:4" x14ac:dyDescent="0.25">
      <c r="A19" s="10"/>
      <c r="B19" s="15" t="s">
        <v>3</v>
      </c>
      <c r="C19" s="6"/>
      <c r="D19" s="6"/>
    </row>
    <row r="20" spans="1:4" ht="60" x14ac:dyDescent="0.25">
      <c r="A20" s="32">
        <v>1</v>
      </c>
      <c r="B20" s="30" t="s">
        <v>50</v>
      </c>
      <c r="C20" s="31">
        <v>935</v>
      </c>
      <c r="D20" s="33"/>
    </row>
    <row r="21" spans="1:4" ht="30" x14ac:dyDescent="0.25">
      <c r="A21" s="34">
        <v>2</v>
      </c>
      <c r="B21" s="30" t="s">
        <v>51</v>
      </c>
      <c r="C21" s="31">
        <v>1223.92</v>
      </c>
      <c r="D21" s="31"/>
    </row>
    <row r="22" spans="1:4" x14ac:dyDescent="0.25">
      <c r="A22" s="34">
        <v>3</v>
      </c>
      <c r="B22" s="30" t="s">
        <v>62</v>
      </c>
      <c r="C22" s="31">
        <v>610.47</v>
      </c>
      <c r="D22" s="31"/>
    </row>
    <row r="23" spans="1:4" x14ac:dyDescent="0.25">
      <c r="A23" s="36">
        <v>4</v>
      </c>
      <c r="B23" s="30" t="s">
        <v>75</v>
      </c>
      <c r="C23" s="30">
        <v>918</v>
      </c>
      <c r="D23" s="37"/>
    </row>
    <row r="24" spans="1:4" x14ac:dyDescent="0.25">
      <c r="A24" s="32">
        <v>5</v>
      </c>
      <c r="B24" s="30" t="s">
        <v>76</v>
      </c>
      <c r="C24" s="31">
        <v>2295</v>
      </c>
      <c r="D24" s="33"/>
    </row>
    <row r="25" spans="1:4" x14ac:dyDescent="0.25">
      <c r="A25" s="34">
        <v>6</v>
      </c>
      <c r="B25" s="30" t="s">
        <v>77</v>
      </c>
      <c r="C25" s="31">
        <v>2754</v>
      </c>
      <c r="D25" s="31"/>
    </row>
    <row r="26" spans="1:4" x14ac:dyDescent="0.25">
      <c r="A26" s="40"/>
      <c r="B26" s="37" t="s">
        <v>78</v>
      </c>
      <c r="C26" s="44">
        <f>SUM(C20:C25)</f>
        <v>8736.39</v>
      </c>
      <c r="D26" s="44">
        <f>C26+D18</f>
        <v>22144.23</v>
      </c>
    </row>
    <row r="27" spans="1:4" x14ac:dyDescent="0.25">
      <c r="A27" s="10"/>
      <c r="B27" s="15" t="s">
        <v>10</v>
      </c>
      <c r="C27" s="6"/>
      <c r="D27" s="6"/>
    </row>
    <row r="28" spans="1:4" ht="60" x14ac:dyDescent="0.25">
      <c r="A28" s="32">
        <v>1</v>
      </c>
      <c r="B28" s="30" t="s">
        <v>50</v>
      </c>
      <c r="C28" s="31">
        <v>935</v>
      </c>
      <c r="D28" s="33"/>
    </row>
    <row r="29" spans="1:4" ht="30" x14ac:dyDescent="0.25">
      <c r="A29" s="34">
        <v>2</v>
      </c>
      <c r="B29" s="30" t="s">
        <v>51</v>
      </c>
      <c r="C29" s="31">
        <v>1223.92</v>
      </c>
      <c r="D29" s="31"/>
    </row>
    <row r="30" spans="1:4" x14ac:dyDescent="0.25">
      <c r="A30" s="34">
        <v>3</v>
      </c>
      <c r="B30" s="30" t="s">
        <v>62</v>
      </c>
      <c r="C30" s="31">
        <f>918+918</f>
        <v>1836</v>
      </c>
      <c r="D30" s="31"/>
    </row>
    <row r="31" spans="1:4" x14ac:dyDescent="0.25">
      <c r="A31" s="38">
        <v>4</v>
      </c>
      <c r="B31" s="30" t="s">
        <v>65</v>
      </c>
      <c r="C31" s="70">
        <v>1600</v>
      </c>
      <c r="D31" s="44"/>
    </row>
    <row r="32" spans="1:4" ht="30" x14ac:dyDescent="0.25">
      <c r="A32" s="10">
        <v>5</v>
      </c>
      <c r="B32" s="21" t="s">
        <v>81</v>
      </c>
      <c r="C32" s="21">
        <v>1648.8</v>
      </c>
      <c r="D32" s="6"/>
    </row>
    <row r="33" spans="1:4" x14ac:dyDescent="0.25">
      <c r="A33" s="32">
        <v>6</v>
      </c>
      <c r="B33" s="30" t="s">
        <v>82</v>
      </c>
      <c r="C33" s="31">
        <v>918</v>
      </c>
      <c r="D33" s="33"/>
    </row>
    <row r="34" spans="1:4" x14ac:dyDescent="0.25">
      <c r="A34" s="34">
        <v>7</v>
      </c>
      <c r="B34" s="30" t="s">
        <v>83</v>
      </c>
      <c r="C34" s="31">
        <v>5508</v>
      </c>
      <c r="D34" s="31"/>
    </row>
    <row r="35" spans="1:4" x14ac:dyDescent="0.25">
      <c r="A35" s="47"/>
      <c r="B35" s="37" t="s">
        <v>84</v>
      </c>
      <c r="C35" s="33">
        <f>SUM(C28:C34)</f>
        <v>13669.720000000001</v>
      </c>
      <c r="D35" s="33">
        <f>C35+D26</f>
        <v>35813.949999999997</v>
      </c>
    </row>
    <row r="36" spans="1:4" x14ac:dyDescent="0.25">
      <c r="A36" s="10"/>
      <c r="B36" s="15" t="s">
        <v>11</v>
      </c>
      <c r="C36" s="6"/>
      <c r="D36" s="6"/>
    </row>
    <row r="37" spans="1:4" ht="60" x14ac:dyDescent="0.25">
      <c r="A37" s="36">
        <v>1</v>
      </c>
      <c r="B37" s="30" t="s">
        <v>50</v>
      </c>
      <c r="C37" s="31">
        <v>935</v>
      </c>
      <c r="D37" s="33"/>
    </row>
    <row r="38" spans="1:4" ht="30" x14ac:dyDescent="0.25">
      <c r="A38" s="38">
        <v>2</v>
      </c>
      <c r="B38" s="30" t="s">
        <v>51</v>
      </c>
      <c r="C38" s="31">
        <v>1223.92</v>
      </c>
      <c r="D38" s="31"/>
    </row>
    <row r="39" spans="1:4" x14ac:dyDescent="0.25">
      <c r="A39" s="10">
        <v>3</v>
      </c>
      <c r="B39" s="30" t="s">
        <v>86</v>
      </c>
      <c r="C39" s="38">
        <v>459</v>
      </c>
      <c r="D39" s="6"/>
    </row>
    <row r="40" spans="1:4" x14ac:dyDescent="0.25">
      <c r="A40" s="36">
        <v>4</v>
      </c>
      <c r="B40" s="30" t="s">
        <v>62</v>
      </c>
      <c r="C40" s="31">
        <v>1606.5</v>
      </c>
      <c r="D40" s="33"/>
    </row>
    <row r="41" spans="1:4" x14ac:dyDescent="0.25">
      <c r="A41" s="38">
        <v>5</v>
      </c>
      <c r="B41" s="30" t="s">
        <v>87</v>
      </c>
      <c r="C41" s="31">
        <v>5508</v>
      </c>
      <c r="D41" s="31"/>
    </row>
    <row r="42" spans="1:4" x14ac:dyDescent="0.25">
      <c r="A42" s="40"/>
      <c r="B42" s="37" t="s">
        <v>88</v>
      </c>
      <c r="C42" s="33">
        <f>SUM(C37:C41)</f>
        <v>9732.42</v>
      </c>
      <c r="D42" s="44">
        <f>C42+D35</f>
        <v>45546.369999999995</v>
      </c>
    </row>
    <row r="43" spans="1:4" x14ac:dyDescent="0.25">
      <c r="A43" s="10"/>
      <c r="B43" s="15" t="s">
        <v>12</v>
      </c>
      <c r="C43" s="6"/>
      <c r="D43" s="6"/>
    </row>
    <row r="44" spans="1:4" ht="60" x14ac:dyDescent="0.25">
      <c r="A44" s="36">
        <v>1</v>
      </c>
      <c r="B44" s="30" t="s">
        <v>50</v>
      </c>
      <c r="C44" s="31">
        <v>935</v>
      </c>
      <c r="D44" s="33"/>
    </row>
    <row r="45" spans="1:4" ht="30" x14ac:dyDescent="0.25">
      <c r="A45" s="38">
        <v>2</v>
      </c>
      <c r="B45" s="30" t="s">
        <v>51</v>
      </c>
      <c r="C45" s="31">
        <v>1223.92</v>
      </c>
      <c r="D45" s="31"/>
    </row>
    <row r="46" spans="1:4" x14ac:dyDescent="0.25">
      <c r="A46" s="32">
        <v>3</v>
      </c>
      <c r="B46" s="30" t="s">
        <v>92</v>
      </c>
      <c r="C46" s="31">
        <v>918</v>
      </c>
      <c r="D46" s="33"/>
    </row>
    <row r="47" spans="1:4" x14ac:dyDescent="0.25">
      <c r="A47" s="34"/>
      <c r="B47" s="37" t="s">
        <v>93</v>
      </c>
      <c r="C47" s="33">
        <f>SUM(C44:C46)</f>
        <v>3076.92</v>
      </c>
      <c r="D47" s="33">
        <f>C47+D42</f>
        <v>48623.289999999994</v>
      </c>
    </row>
    <row r="48" spans="1:4" x14ac:dyDescent="0.25">
      <c r="A48" s="10"/>
      <c r="B48" s="15" t="s">
        <v>13</v>
      </c>
      <c r="C48" s="6"/>
      <c r="D48" s="6"/>
    </row>
    <row r="49" spans="1:4" ht="60" x14ac:dyDescent="0.25">
      <c r="A49" s="36">
        <v>1</v>
      </c>
      <c r="B49" s="30" t="s">
        <v>50</v>
      </c>
      <c r="C49" s="31">
        <v>935</v>
      </c>
      <c r="D49" s="33"/>
    </row>
    <row r="50" spans="1:4" ht="30" x14ac:dyDescent="0.25">
      <c r="A50" s="38">
        <v>2</v>
      </c>
      <c r="B50" s="30" t="s">
        <v>51</v>
      </c>
      <c r="C50" s="31">
        <v>1223.92</v>
      </c>
      <c r="D50" s="31"/>
    </row>
    <row r="51" spans="1:4" x14ac:dyDescent="0.25">
      <c r="A51" s="38"/>
      <c r="B51" s="37" t="s">
        <v>98</v>
      </c>
      <c r="C51" s="33">
        <f>SUM(C49:C50)</f>
        <v>2158.92</v>
      </c>
      <c r="D51" s="67">
        <f>C51+D47</f>
        <v>50782.209999999992</v>
      </c>
    </row>
    <row r="52" spans="1:4" x14ac:dyDescent="0.25">
      <c r="A52" s="10"/>
      <c r="B52" s="15" t="s">
        <v>14</v>
      </c>
      <c r="C52" s="6"/>
      <c r="D52" s="6"/>
    </row>
    <row r="53" spans="1:4" ht="60" x14ac:dyDescent="0.25">
      <c r="A53" s="36">
        <v>1</v>
      </c>
      <c r="B53" s="30" t="s">
        <v>50</v>
      </c>
      <c r="C53" s="31">
        <v>935</v>
      </c>
      <c r="D53" s="33"/>
    </row>
    <row r="54" spans="1:4" ht="30" x14ac:dyDescent="0.25">
      <c r="A54" s="38">
        <v>2</v>
      </c>
      <c r="B54" s="30" t="s">
        <v>51</v>
      </c>
      <c r="C54" s="31">
        <v>1223.92</v>
      </c>
      <c r="D54" s="31"/>
    </row>
    <row r="55" spans="1:4" x14ac:dyDescent="0.25">
      <c r="A55" s="40">
        <v>3</v>
      </c>
      <c r="B55" s="30" t="s">
        <v>100</v>
      </c>
      <c r="C55" s="31">
        <f>690+1380</f>
        <v>2070</v>
      </c>
      <c r="D55" s="44"/>
    </row>
    <row r="56" spans="1:4" x14ac:dyDescent="0.25">
      <c r="A56" s="10">
        <v>4</v>
      </c>
      <c r="B56" s="21" t="s">
        <v>87</v>
      </c>
      <c r="C56" s="21">
        <v>5520</v>
      </c>
      <c r="D56" s="6"/>
    </row>
    <row r="57" spans="1:4" x14ac:dyDescent="0.25">
      <c r="A57" s="32">
        <v>5</v>
      </c>
      <c r="B57" s="30" t="s">
        <v>101</v>
      </c>
      <c r="C57" s="31">
        <v>4140</v>
      </c>
      <c r="D57" s="33"/>
    </row>
    <row r="58" spans="1:4" x14ac:dyDescent="0.25">
      <c r="A58" s="34"/>
      <c r="B58" s="37" t="s">
        <v>102</v>
      </c>
      <c r="C58" s="33">
        <f>SUM(C53:C57)</f>
        <v>13888.92</v>
      </c>
      <c r="D58" s="33">
        <f>C58+D51</f>
        <v>64671.12999999999</v>
      </c>
    </row>
    <row r="59" spans="1:4" x14ac:dyDescent="0.25">
      <c r="A59" s="10"/>
      <c r="B59" s="15" t="s">
        <v>15</v>
      </c>
      <c r="C59" s="6"/>
      <c r="D59" s="6"/>
    </row>
    <row r="60" spans="1:4" ht="60" x14ac:dyDescent="0.25">
      <c r="A60" s="36">
        <v>1</v>
      </c>
      <c r="B60" s="30" t="s">
        <v>50</v>
      </c>
      <c r="C60" s="31">
        <v>935</v>
      </c>
      <c r="D60" s="33"/>
    </row>
    <row r="61" spans="1:4" ht="30" x14ac:dyDescent="0.25">
      <c r="A61" s="38">
        <v>2</v>
      </c>
      <c r="B61" s="30" t="s">
        <v>51</v>
      </c>
      <c r="C61" s="31">
        <v>1223.92</v>
      </c>
      <c r="D61" s="31"/>
    </row>
    <row r="62" spans="1:4" x14ac:dyDescent="0.25">
      <c r="A62" s="40">
        <v>3</v>
      </c>
      <c r="B62" s="30" t="s">
        <v>87</v>
      </c>
      <c r="C62" s="30">
        <v>2760</v>
      </c>
      <c r="D62" s="39"/>
    </row>
    <row r="63" spans="1:4" x14ac:dyDescent="0.25">
      <c r="A63" s="32">
        <v>4</v>
      </c>
      <c r="B63" s="30" t="s">
        <v>105</v>
      </c>
      <c r="C63" s="31">
        <v>2070</v>
      </c>
      <c r="D63" s="33"/>
    </row>
    <row r="64" spans="1:4" ht="30" x14ac:dyDescent="0.25">
      <c r="A64" s="10">
        <v>5</v>
      </c>
      <c r="B64" s="21" t="s">
        <v>106</v>
      </c>
      <c r="C64" s="6">
        <v>2760</v>
      </c>
      <c r="D64" s="6"/>
    </row>
    <row r="65" spans="1:4" x14ac:dyDescent="0.25">
      <c r="A65" s="32">
        <v>6</v>
      </c>
      <c r="B65" s="30" t="s">
        <v>107</v>
      </c>
      <c r="C65" s="31">
        <v>1035</v>
      </c>
      <c r="D65" s="33"/>
    </row>
    <row r="66" spans="1:4" x14ac:dyDescent="0.25">
      <c r="A66" s="34"/>
      <c r="B66" s="37" t="s">
        <v>108</v>
      </c>
      <c r="C66" s="33">
        <f>SUM(C60:C65)</f>
        <v>10783.92</v>
      </c>
      <c r="D66" s="33">
        <f>C66+D58</f>
        <v>75455.049999999988</v>
      </c>
    </row>
    <row r="67" spans="1:4" x14ac:dyDescent="0.25">
      <c r="A67" s="10"/>
      <c r="B67" s="15" t="s">
        <v>16</v>
      </c>
      <c r="C67" s="6"/>
      <c r="D67" s="6"/>
    </row>
    <row r="68" spans="1:4" ht="60" x14ac:dyDescent="0.25">
      <c r="A68" s="36">
        <v>1</v>
      </c>
      <c r="B68" s="30" t="s">
        <v>50</v>
      </c>
      <c r="C68" s="31">
        <v>935</v>
      </c>
      <c r="D68" s="33"/>
    </row>
    <row r="69" spans="1:4" ht="30" x14ac:dyDescent="0.25">
      <c r="A69" s="38">
        <v>2</v>
      </c>
      <c r="B69" s="30" t="s">
        <v>51</v>
      </c>
      <c r="C69" s="31">
        <v>1223.92</v>
      </c>
      <c r="D69" s="31"/>
    </row>
    <row r="70" spans="1:4" x14ac:dyDescent="0.25">
      <c r="A70" s="36">
        <v>3</v>
      </c>
      <c r="B70" s="30" t="s">
        <v>114</v>
      </c>
      <c r="C70" s="30">
        <v>2070</v>
      </c>
      <c r="D70" s="33"/>
    </row>
    <row r="71" spans="1:4" x14ac:dyDescent="0.25">
      <c r="A71" s="36">
        <v>4</v>
      </c>
      <c r="B71" s="30" t="s">
        <v>115</v>
      </c>
      <c r="C71" s="30">
        <v>1380</v>
      </c>
      <c r="D71" s="33"/>
    </row>
    <row r="72" spans="1:4" x14ac:dyDescent="0.25">
      <c r="A72" s="18"/>
      <c r="B72" s="37" t="s">
        <v>116</v>
      </c>
      <c r="C72" s="44">
        <f>SUM(C68:C71)</f>
        <v>5608.92</v>
      </c>
      <c r="D72" s="68">
        <f>C72+D66</f>
        <v>81063.969999999987</v>
      </c>
    </row>
    <row r="73" spans="1:4" x14ac:dyDescent="0.25">
      <c r="A73" s="10"/>
      <c r="B73" s="15" t="s">
        <v>17</v>
      </c>
      <c r="C73" s="6"/>
      <c r="D73" s="6"/>
    </row>
    <row r="74" spans="1:4" ht="60" x14ac:dyDescent="0.25">
      <c r="A74" s="36">
        <v>1</v>
      </c>
      <c r="B74" s="30" t="s">
        <v>50</v>
      </c>
      <c r="C74" s="31">
        <v>935</v>
      </c>
      <c r="D74" s="33"/>
    </row>
    <row r="75" spans="1:4" ht="30" x14ac:dyDescent="0.25">
      <c r="A75" s="38">
        <v>2</v>
      </c>
      <c r="B75" s="30" t="s">
        <v>51</v>
      </c>
      <c r="C75" s="31">
        <v>1223.92</v>
      </c>
      <c r="D75" s="31"/>
    </row>
    <row r="76" spans="1:4" x14ac:dyDescent="0.25">
      <c r="A76" s="34">
        <v>3</v>
      </c>
      <c r="B76" s="30" t="s">
        <v>119</v>
      </c>
      <c r="C76" s="31">
        <v>2760</v>
      </c>
      <c r="D76" s="31"/>
    </row>
    <row r="77" spans="1:4" x14ac:dyDescent="0.25">
      <c r="A77" s="18">
        <v>4</v>
      </c>
      <c r="B77" s="30" t="s">
        <v>120</v>
      </c>
      <c r="C77" s="70">
        <v>1380</v>
      </c>
      <c r="D77" s="68"/>
    </row>
    <row r="78" spans="1:4" ht="30" x14ac:dyDescent="0.25">
      <c r="A78" s="10">
        <v>5</v>
      </c>
      <c r="B78" s="21" t="s">
        <v>121</v>
      </c>
      <c r="C78" s="21">
        <v>3450</v>
      </c>
      <c r="D78" s="6"/>
    </row>
    <row r="79" spans="1:4" x14ac:dyDescent="0.25">
      <c r="A79" s="32">
        <v>6</v>
      </c>
      <c r="B79" s="30" t="s">
        <v>100</v>
      </c>
      <c r="C79" s="31">
        <v>1380</v>
      </c>
      <c r="D79" s="33"/>
    </row>
    <row r="80" spans="1:4" x14ac:dyDescent="0.25">
      <c r="A80" s="34"/>
      <c r="B80" s="37" t="s">
        <v>122</v>
      </c>
      <c r="C80" s="33">
        <f>SUM(C74:C79)</f>
        <v>11128.92</v>
      </c>
      <c r="D80" s="33">
        <f>C80+D72</f>
        <v>92192.889999999985</v>
      </c>
    </row>
    <row r="81" spans="1:4" x14ac:dyDescent="0.25">
      <c r="A81" s="10"/>
      <c r="B81" s="15" t="s">
        <v>18</v>
      </c>
      <c r="C81" s="6"/>
      <c r="D81" s="6"/>
    </row>
    <row r="82" spans="1:4" ht="60" x14ac:dyDescent="0.25">
      <c r="A82" s="36">
        <v>1</v>
      </c>
      <c r="B82" s="30" t="s">
        <v>50</v>
      </c>
      <c r="C82" s="31">
        <v>935</v>
      </c>
      <c r="D82" s="33"/>
    </row>
    <row r="83" spans="1:4" ht="30" x14ac:dyDescent="0.25">
      <c r="A83" s="38">
        <v>2</v>
      </c>
      <c r="B83" s="30" t="s">
        <v>51</v>
      </c>
      <c r="C83" s="31">
        <v>1223.92</v>
      </c>
      <c r="D83" s="31"/>
    </row>
    <row r="84" spans="1:4" x14ac:dyDescent="0.25">
      <c r="A84" s="18">
        <v>3</v>
      </c>
      <c r="B84" s="30" t="s">
        <v>132</v>
      </c>
      <c r="C84" s="40">
        <v>2760</v>
      </c>
      <c r="D84" s="28"/>
    </row>
    <row r="85" spans="1:4" x14ac:dyDescent="0.25">
      <c r="A85" s="18">
        <v>4</v>
      </c>
      <c r="B85" s="30" t="s">
        <v>133</v>
      </c>
      <c r="C85" s="70">
        <v>2760</v>
      </c>
      <c r="D85" s="68"/>
    </row>
    <row r="86" spans="1:4" x14ac:dyDescent="0.25">
      <c r="A86" s="18"/>
      <c r="B86" s="37" t="s">
        <v>129</v>
      </c>
      <c r="C86" s="44">
        <f>SUM(C82:C85)</f>
        <v>7678.92</v>
      </c>
      <c r="D86" s="68">
        <f>C86+D80</f>
        <v>99871.809999999983</v>
      </c>
    </row>
    <row r="87" spans="1:4" x14ac:dyDescent="0.25">
      <c r="A87" s="18"/>
      <c r="B87" s="30"/>
      <c r="C87" s="40"/>
      <c r="D87" s="28"/>
    </row>
    <row r="88" spans="1:4" x14ac:dyDescent="0.25">
      <c r="A88" s="18"/>
      <c r="B88" s="30"/>
      <c r="C88" s="40"/>
      <c r="D88" s="28"/>
    </row>
    <row r="89" spans="1:4" x14ac:dyDescent="0.25">
      <c r="A89" s="18"/>
      <c r="B89" s="30"/>
      <c r="C89" s="40"/>
      <c r="D89" s="28"/>
    </row>
    <row r="90" spans="1:4" x14ac:dyDescent="0.25">
      <c r="A90" s="18"/>
      <c r="B90" s="35"/>
      <c r="C90" s="40"/>
      <c r="D90" s="14"/>
    </row>
    <row r="91" spans="1:4" x14ac:dyDescent="0.25">
      <c r="A91" s="23"/>
      <c r="B91" s="25"/>
      <c r="C91" s="23"/>
      <c r="D91" s="24"/>
    </row>
    <row r="92" spans="1:4" x14ac:dyDescent="0.25">
      <c r="A92" s="18"/>
      <c r="B92" s="6"/>
      <c r="C92" s="18"/>
      <c r="D92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"/>
  <sheetViews>
    <sheetView workbookViewId="0">
      <selection activeCell="B8" sqref="B8"/>
    </sheetView>
  </sheetViews>
  <sheetFormatPr defaultRowHeight="15" x14ac:dyDescent="0.25"/>
  <cols>
    <col min="1" max="1" width="3.7109375" style="13" customWidth="1"/>
    <col min="2" max="2" width="47.140625" customWidth="1"/>
    <col min="4" max="4" width="13.5703125" customWidth="1"/>
  </cols>
  <sheetData>
    <row r="1" spans="1:8" ht="21" x14ac:dyDescent="0.35">
      <c r="A1" s="12"/>
      <c r="B1" s="71" t="s">
        <v>66</v>
      </c>
      <c r="C1" s="71"/>
      <c r="D1" s="71"/>
      <c r="E1" s="5"/>
      <c r="F1" s="5"/>
      <c r="G1" s="5"/>
      <c r="H1" s="5"/>
    </row>
    <row r="2" spans="1:8" ht="15.75" x14ac:dyDescent="0.25">
      <c r="A2" s="12"/>
      <c r="B2" s="3" t="s">
        <v>6</v>
      </c>
      <c r="C2" s="1"/>
      <c r="D2" s="1"/>
      <c r="E2" s="1"/>
      <c r="F2" s="1"/>
      <c r="G2" s="1"/>
      <c r="H2" s="1"/>
    </row>
    <row r="3" spans="1:8" ht="15.75" x14ac:dyDescent="0.25">
      <c r="A3" s="12"/>
      <c r="B3" s="71" t="s">
        <v>25</v>
      </c>
      <c r="C3" s="71"/>
      <c r="D3" s="71"/>
      <c r="E3" s="1"/>
      <c r="F3" s="1"/>
      <c r="G3" s="1"/>
      <c r="H3" s="1"/>
    </row>
    <row r="4" spans="1:8" x14ac:dyDescent="0.25">
      <c r="A4" s="8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s="16" customFormat="1" x14ac:dyDescent="0.25">
      <c r="A5" s="8"/>
      <c r="B5" s="37"/>
      <c r="C5" s="30"/>
      <c r="D5" s="7"/>
    </row>
    <row r="6" spans="1:8" s="2" customFormat="1" x14ac:dyDescent="0.25">
      <c r="A6" s="19"/>
      <c r="B6" s="30"/>
      <c r="C6" s="30"/>
      <c r="D6" s="29"/>
    </row>
    <row r="7" spans="1:8" s="2" customFormat="1" x14ac:dyDescent="0.25">
      <c r="A7" s="19"/>
      <c r="B7" s="37"/>
      <c r="C7" s="30"/>
      <c r="D7" s="29"/>
    </row>
    <row r="8" spans="1:8" s="2" customFormat="1" x14ac:dyDescent="0.25">
      <c r="A8" s="19"/>
      <c r="B8" s="30"/>
      <c r="C8" s="30"/>
      <c r="D8" s="29"/>
    </row>
    <row r="9" spans="1:8" s="2" customFormat="1" x14ac:dyDescent="0.25">
      <c r="A9" s="19"/>
      <c r="B9" s="30"/>
      <c r="C9" s="30"/>
      <c r="D9" s="29"/>
    </row>
    <row r="10" spans="1:8" s="2" customFormat="1" x14ac:dyDescent="0.25">
      <c r="A10" s="19"/>
      <c r="B10" s="37"/>
      <c r="C10" s="37"/>
      <c r="D10" s="29"/>
    </row>
    <row r="11" spans="1:8" s="1" customFormat="1" x14ac:dyDescent="0.25">
      <c r="A11" s="8"/>
      <c r="B11" s="37"/>
      <c r="C11" s="37"/>
      <c r="D11" s="29"/>
    </row>
    <row r="12" spans="1:8" s="1" customFormat="1" x14ac:dyDescent="0.25">
      <c r="A12" s="22"/>
      <c r="B12" s="37"/>
      <c r="C12" s="37"/>
      <c r="D12" s="15"/>
    </row>
    <row r="13" spans="1:8" s="1" customFormat="1" x14ac:dyDescent="0.25">
      <c r="A13" s="22"/>
      <c r="B13" s="30"/>
      <c r="C13" s="30"/>
      <c r="D13" s="26"/>
    </row>
    <row r="14" spans="1:8" s="1" customFormat="1" x14ac:dyDescent="0.25">
      <c r="A14" s="22"/>
      <c r="B14" s="30"/>
      <c r="C14" s="30"/>
      <c r="D14" s="21"/>
    </row>
    <row r="15" spans="1:8" s="1" customFormat="1" x14ac:dyDescent="0.25">
      <c r="A15" s="22"/>
      <c r="B15" s="39"/>
      <c r="C15" s="37"/>
      <c r="D15" s="26"/>
    </row>
    <row r="16" spans="1:8" s="1" customFormat="1" x14ac:dyDescent="0.25">
      <c r="A16" s="22"/>
      <c r="B16" s="37"/>
      <c r="C16" s="37"/>
      <c r="D16" s="15"/>
    </row>
    <row r="17" spans="1:4" s="1" customFormat="1" x14ac:dyDescent="0.25">
      <c r="A17" s="22"/>
      <c r="B17" s="37"/>
      <c r="C17" s="30"/>
      <c r="D17" s="21"/>
    </row>
    <row r="18" spans="1:4" s="1" customFormat="1" x14ac:dyDescent="0.25">
      <c r="A18" s="22"/>
      <c r="B18" s="30"/>
      <c r="C18" s="30"/>
      <c r="D18" s="21"/>
    </row>
    <row r="19" spans="1:4" s="1" customFormat="1" x14ac:dyDescent="0.25">
      <c r="A19" s="22"/>
      <c r="B19" s="30"/>
      <c r="C19" s="30"/>
      <c r="D19" s="21"/>
    </row>
    <row r="20" spans="1:4" s="1" customFormat="1" x14ac:dyDescent="0.25">
      <c r="A20" s="22"/>
      <c r="B20" s="30"/>
      <c r="C20" s="30"/>
      <c r="D20" s="21"/>
    </row>
    <row r="21" spans="1:4" s="1" customFormat="1" x14ac:dyDescent="0.25">
      <c r="A21" s="22"/>
      <c r="B21" s="30"/>
      <c r="C21" s="30"/>
      <c r="D21" s="21"/>
    </row>
    <row r="22" spans="1:4" s="1" customFormat="1" x14ac:dyDescent="0.25">
      <c r="A22" s="22"/>
      <c r="B22" s="37"/>
      <c r="C22" s="37"/>
      <c r="D22" s="15"/>
    </row>
    <row r="23" spans="1:4" s="1" customFormat="1" x14ac:dyDescent="0.25">
      <c r="A23" s="22"/>
      <c r="B23" s="37"/>
      <c r="C23" s="30"/>
      <c r="D23" s="21"/>
    </row>
    <row r="24" spans="1:4" s="1" customFormat="1" x14ac:dyDescent="0.25">
      <c r="A24" s="22"/>
      <c r="B24" s="30"/>
      <c r="C24" s="30"/>
      <c r="D24" s="21"/>
    </row>
    <row r="25" spans="1:4" s="1" customFormat="1" x14ac:dyDescent="0.25">
      <c r="A25" s="22"/>
      <c r="B25" s="30"/>
      <c r="C25" s="30"/>
      <c r="D25" s="21"/>
    </row>
    <row r="26" spans="1:4" s="1" customFormat="1" x14ac:dyDescent="0.25">
      <c r="A26" s="22"/>
      <c r="B26" s="30"/>
      <c r="C26" s="30"/>
      <c r="D26" s="21"/>
    </row>
    <row r="27" spans="1:4" s="1" customFormat="1" x14ac:dyDescent="0.25">
      <c r="A27" s="22"/>
      <c r="B27" s="30"/>
      <c r="C27" s="30"/>
      <c r="D27" s="21"/>
    </row>
    <row r="28" spans="1:4" s="1" customFormat="1" x14ac:dyDescent="0.25">
      <c r="A28" s="22"/>
      <c r="B28" s="37"/>
      <c r="C28" s="37"/>
      <c r="D28" s="15"/>
    </row>
    <row r="29" spans="1:4" s="1" customFormat="1" x14ac:dyDescent="0.25">
      <c r="A29" s="12"/>
      <c r="B29" s="52"/>
      <c r="C29" s="52"/>
    </row>
    <row r="30" spans="1:4" s="1" customFormat="1" x14ac:dyDescent="0.25">
      <c r="A30" s="12"/>
      <c r="B30" s="52"/>
      <c r="C30" s="52"/>
    </row>
    <row r="31" spans="1:4" s="1" customFormat="1" x14ac:dyDescent="0.25">
      <c r="A31" s="12"/>
      <c r="B31" s="52"/>
      <c r="C31" s="52"/>
    </row>
    <row r="32" spans="1:4" s="1" customFormat="1" x14ac:dyDescent="0.25">
      <c r="A32" s="12"/>
    </row>
    <row r="33" spans="1:1" s="1" customFormat="1" x14ac:dyDescent="0.25">
      <c r="A33" s="12"/>
    </row>
    <row r="34" spans="1:1" s="1" customFormat="1" x14ac:dyDescent="0.25">
      <c r="A34" s="12"/>
    </row>
    <row r="35" spans="1:1" s="1" customFormat="1" x14ac:dyDescent="0.25">
      <c r="A35" s="12"/>
    </row>
    <row r="36" spans="1:1" s="1" customFormat="1" x14ac:dyDescent="0.25">
      <c r="A36" s="12"/>
    </row>
    <row r="37" spans="1:1" s="1" customFormat="1" x14ac:dyDescent="0.25">
      <c r="A37" s="12"/>
    </row>
    <row r="38" spans="1:1" s="1" customFormat="1" x14ac:dyDescent="0.25">
      <c r="A38" s="12"/>
    </row>
    <row r="39" spans="1:1" s="1" customFormat="1" x14ac:dyDescent="0.25">
      <c r="A39" s="12"/>
    </row>
    <row r="40" spans="1:1" s="1" customFormat="1" x14ac:dyDescent="0.25">
      <c r="A40" s="12"/>
    </row>
    <row r="41" spans="1:1" s="1" customFormat="1" x14ac:dyDescent="0.25">
      <c r="A41" s="12"/>
    </row>
    <row r="42" spans="1:1" s="1" customFormat="1" x14ac:dyDescent="0.25">
      <c r="A42" s="12"/>
    </row>
    <row r="43" spans="1:1" s="1" customFormat="1" x14ac:dyDescent="0.25">
      <c r="A43" s="12"/>
    </row>
    <row r="44" spans="1:1" s="1" customFormat="1" x14ac:dyDescent="0.25">
      <c r="A44" s="12"/>
    </row>
    <row r="45" spans="1:1" s="1" customFormat="1" x14ac:dyDescent="0.25">
      <c r="A45" s="12"/>
    </row>
    <row r="46" spans="1:1" s="1" customFormat="1" x14ac:dyDescent="0.25">
      <c r="A46" s="12"/>
    </row>
    <row r="47" spans="1:1" s="1" customFormat="1" x14ac:dyDescent="0.25">
      <c r="A47" s="12"/>
    </row>
    <row r="48" spans="1:1" s="1" customFormat="1" x14ac:dyDescent="0.25">
      <c r="A48" s="12"/>
    </row>
    <row r="49" spans="1:1" s="1" customFormat="1" x14ac:dyDescent="0.25">
      <c r="A49" s="12"/>
    </row>
    <row r="50" spans="1:1" s="1" customFormat="1" x14ac:dyDescent="0.25">
      <c r="A50" s="12"/>
    </row>
    <row r="51" spans="1:1" s="1" customFormat="1" x14ac:dyDescent="0.25">
      <c r="A51" s="12"/>
    </row>
    <row r="52" spans="1:1" s="1" customFormat="1" x14ac:dyDescent="0.25">
      <c r="A52" s="12"/>
    </row>
    <row r="53" spans="1:1" s="1" customFormat="1" x14ac:dyDescent="0.25">
      <c r="A53" s="12"/>
    </row>
    <row r="54" spans="1:1" s="1" customFormat="1" x14ac:dyDescent="0.25">
      <c r="A54" s="12"/>
    </row>
    <row r="55" spans="1:1" s="1" customFormat="1" x14ac:dyDescent="0.25">
      <c r="A55" s="12"/>
    </row>
    <row r="56" spans="1:1" s="1" customFormat="1" x14ac:dyDescent="0.25">
      <c r="A56" s="12"/>
    </row>
    <row r="57" spans="1:1" s="1" customFormat="1" x14ac:dyDescent="0.25">
      <c r="A57" s="12"/>
    </row>
    <row r="58" spans="1:1" s="1" customFormat="1" x14ac:dyDescent="0.25">
      <c r="A58" s="12"/>
    </row>
    <row r="59" spans="1:1" s="1" customFormat="1" x14ac:dyDescent="0.25">
      <c r="A59" s="12"/>
    </row>
    <row r="60" spans="1:1" s="1" customFormat="1" x14ac:dyDescent="0.25">
      <c r="A60" s="12"/>
    </row>
    <row r="61" spans="1:1" s="1" customFormat="1" x14ac:dyDescent="0.25">
      <c r="A61" s="12"/>
    </row>
    <row r="62" spans="1:1" s="1" customFormat="1" x14ac:dyDescent="0.25">
      <c r="A62" s="12"/>
    </row>
    <row r="63" spans="1:1" s="1" customFormat="1" x14ac:dyDescent="0.25">
      <c r="A63" s="12"/>
    </row>
    <row r="64" spans="1:1" s="1" customFormat="1" x14ac:dyDescent="0.25">
      <c r="A64" s="12"/>
    </row>
    <row r="65" spans="1:1" s="1" customFormat="1" x14ac:dyDescent="0.25">
      <c r="A65" s="12"/>
    </row>
    <row r="66" spans="1:1" s="1" customFormat="1" x14ac:dyDescent="0.25">
      <c r="A66" s="12"/>
    </row>
    <row r="67" spans="1:1" s="1" customFormat="1" x14ac:dyDescent="0.25">
      <c r="A67" s="12"/>
    </row>
    <row r="68" spans="1:1" s="1" customFormat="1" x14ac:dyDescent="0.25">
      <c r="A68" s="12"/>
    </row>
    <row r="69" spans="1:1" s="1" customFormat="1" x14ac:dyDescent="0.25">
      <c r="A69" s="12"/>
    </row>
    <row r="70" spans="1:1" s="1" customFormat="1" x14ac:dyDescent="0.25">
      <c r="A70" s="12"/>
    </row>
    <row r="71" spans="1:1" s="1" customFormat="1" x14ac:dyDescent="0.25">
      <c r="A71" s="12"/>
    </row>
    <row r="72" spans="1:1" s="1" customFormat="1" x14ac:dyDescent="0.25">
      <c r="A72" s="12"/>
    </row>
    <row r="73" spans="1:1" s="1" customFormat="1" x14ac:dyDescent="0.25">
      <c r="A73" s="12"/>
    </row>
    <row r="74" spans="1:1" s="1" customFormat="1" x14ac:dyDescent="0.25">
      <c r="A74" s="12"/>
    </row>
    <row r="75" spans="1:1" s="1" customFormat="1" x14ac:dyDescent="0.25">
      <c r="A75" s="12"/>
    </row>
    <row r="76" spans="1:1" s="1" customFormat="1" x14ac:dyDescent="0.25">
      <c r="A76" s="12"/>
    </row>
    <row r="77" spans="1:1" s="1" customFormat="1" x14ac:dyDescent="0.25">
      <c r="A77" s="12"/>
    </row>
    <row r="78" spans="1:1" s="1" customFormat="1" x14ac:dyDescent="0.25">
      <c r="A78" s="12"/>
    </row>
    <row r="79" spans="1:1" s="1" customFormat="1" x14ac:dyDescent="0.25">
      <c r="A79" s="12"/>
    </row>
    <row r="80" spans="1:1" s="1" customFormat="1" x14ac:dyDescent="0.25">
      <c r="A80" s="12"/>
    </row>
    <row r="81" spans="1:1" s="1" customFormat="1" x14ac:dyDescent="0.25">
      <c r="A81" s="12"/>
    </row>
    <row r="82" spans="1:1" s="1" customFormat="1" x14ac:dyDescent="0.25">
      <c r="A82" s="12"/>
    </row>
    <row r="83" spans="1:1" s="1" customFormat="1" x14ac:dyDescent="0.25">
      <c r="A83" s="12"/>
    </row>
    <row r="84" spans="1:1" s="1" customFormat="1" x14ac:dyDescent="0.25">
      <c r="A84" s="12"/>
    </row>
    <row r="85" spans="1:1" s="1" customFormat="1" x14ac:dyDescent="0.25">
      <c r="A85" s="12"/>
    </row>
    <row r="86" spans="1:1" s="1" customFormat="1" x14ac:dyDescent="0.25">
      <c r="A86" s="12"/>
    </row>
    <row r="87" spans="1:1" s="1" customFormat="1" x14ac:dyDescent="0.25">
      <c r="A87" s="12"/>
    </row>
    <row r="88" spans="1:1" s="1" customFormat="1" x14ac:dyDescent="0.25">
      <c r="A88" s="12"/>
    </row>
    <row r="89" spans="1:1" s="1" customFormat="1" x14ac:dyDescent="0.25">
      <c r="A89" s="12"/>
    </row>
    <row r="90" spans="1:1" s="1" customFormat="1" x14ac:dyDescent="0.25">
      <c r="A90" s="12"/>
    </row>
    <row r="91" spans="1:1" s="1" customFormat="1" x14ac:dyDescent="0.25">
      <c r="A91" s="12"/>
    </row>
    <row r="92" spans="1:1" s="1" customFormat="1" x14ac:dyDescent="0.25">
      <c r="A92" s="12"/>
    </row>
    <row r="93" spans="1:1" s="1" customFormat="1" x14ac:dyDescent="0.25">
      <c r="A93" s="12"/>
    </row>
    <row r="94" spans="1:1" s="1" customFormat="1" x14ac:dyDescent="0.25">
      <c r="A94" s="12"/>
    </row>
    <row r="95" spans="1:1" s="1" customFormat="1" x14ac:dyDescent="0.25">
      <c r="A95" s="12"/>
    </row>
    <row r="96" spans="1:1" s="1" customFormat="1" x14ac:dyDescent="0.25">
      <c r="A96" s="12"/>
    </row>
    <row r="97" spans="1:1" s="1" customFormat="1" x14ac:dyDescent="0.25">
      <c r="A97" s="12"/>
    </row>
    <row r="98" spans="1:1" s="1" customFormat="1" x14ac:dyDescent="0.25">
      <c r="A98" s="12"/>
    </row>
    <row r="99" spans="1:1" s="1" customFormat="1" x14ac:dyDescent="0.25">
      <c r="A99" s="12"/>
    </row>
    <row r="100" spans="1:1" s="1" customFormat="1" x14ac:dyDescent="0.25">
      <c r="A100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workbookViewId="0">
      <selection activeCell="D20" sqref="D20"/>
    </sheetView>
  </sheetViews>
  <sheetFormatPr defaultRowHeight="15" x14ac:dyDescent="0.25"/>
  <cols>
    <col min="1" max="1" width="3.85546875" customWidth="1"/>
    <col min="2" max="2" width="52.7109375" customWidth="1"/>
    <col min="3" max="3" width="9.5703125" bestFit="1" customWidth="1"/>
    <col min="4" max="4" width="13.28515625" customWidth="1"/>
  </cols>
  <sheetData>
    <row r="1" spans="1:8" ht="21" x14ac:dyDescent="0.35">
      <c r="A1" s="1"/>
      <c r="B1" s="71" t="s">
        <v>66</v>
      </c>
      <c r="C1" s="71"/>
      <c r="D1" s="71"/>
      <c r="E1" s="5"/>
      <c r="F1" s="5"/>
      <c r="G1" s="5"/>
      <c r="H1" s="5"/>
    </row>
    <row r="2" spans="1:8" ht="15.75" x14ac:dyDescent="0.25">
      <c r="A2" s="1"/>
      <c r="B2" s="3" t="s">
        <v>6</v>
      </c>
      <c r="C2" s="1"/>
      <c r="D2" s="1"/>
      <c r="E2" s="1"/>
      <c r="F2" s="1"/>
      <c r="G2" s="1"/>
      <c r="H2" s="1"/>
    </row>
    <row r="3" spans="1:8" x14ac:dyDescent="0.25">
      <c r="A3" s="1"/>
      <c r="B3" s="73" t="s">
        <v>8</v>
      </c>
      <c r="C3" s="73"/>
      <c r="D3" s="73"/>
      <c r="E3" s="1"/>
      <c r="F3" s="1"/>
      <c r="G3" s="1"/>
      <c r="H3" s="1"/>
    </row>
    <row r="4" spans="1:8" x14ac:dyDescent="0.25">
      <c r="A4" s="6"/>
      <c r="B4" s="27" t="s">
        <v>0</v>
      </c>
      <c r="C4" s="6" t="s">
        <v>1</v>
      </c>
      <c r="D4" s="8" t="s">
        <v>26</v>
      </c>
      <c r="E4" s="1"/>
      <c r="F4" s="1"/>
      <c r="G4" s="1"/>
      <c r="H4" s="1"/>
    </row>
    <row r="5" spans="1:8" x14ac:dyDescent="0.25">
      <c r="A5" s="38"/>
      <c r="B5" s="41" t="s">
        <v>2</v>
      </c>
      <c r="C5" s="38"/>
      <c r="D5" s="38"/>
      <c r="E5" s="1"/>
      <c r="F5" s="1"/>
      <c r="G5" s="1"/>
      <c r="H5" s="1"/>
    </row>
    <row r="6" spans="1:8" s="17" customFormat="1" x14ac:dyDescent="0.25">
      <c r="A6" s="42">
        <v>1</v>
      </c>
      <c r="B6" s="40" t="s">
        <v>67</v>
      </c>
      <c r="C6" s="39">
        <v>4806.5</v>
      </c>
      <c r="D6" s="43">
        <f>C6</f>
        <v>4806.5</v>
      </c>
    </row>
    <row r="7" spans="1:8" s="4" customFormat="1" x14ac:dyDescent="0.25">
      <c r="A7" s="40"/>
      <c r="B7" s="37" t="s">
        <v>9</v>
      </c>
      <c r="C7" s="40"/>
      <c r="D7" s="39"/>
    </row>
    <row r="8" spans="1:8" x14ac:dyDescent="0.25">
      <c r="A8" s="40">
        <v>1</v>
      </c>
      <c r="B8" s="30" t="s">
        <v>74</v>
      </c>
      <c r="C8" s="39">
        <v>11163.4</v>
      </c>
      <c r="D8" s="39">
        <f>C8+D6</f>
        <v>15969.9</v>
      </c>
    </row>
    <row r="9" spans="1:8" x14ac:dyDescent="0.25">
      <c r="A9" s="40"/>
      <c r="B9" s="39" t="s">
        <v>3</v>
      </c>
      <c r="C9" s="40"/>
      <c r="D9" s="40"/>
    </row>
    <row r="10" spans="1:8" x14ac:dyDescent="0.25">
      <c r="A10" s="40">
        <v>1</v>
      </c>
      <c r="B10" s="40" t="s">
        <v>80</v>
      </c>
      <c r="C10" s="44">
        <v>6024</v>
      </c>
      <c r="D10" s="44">
        <f>C10+D8</f>
        <v>21993.9</v>
      </c>
    </row>
    <row r="11" spans="1:8" x14ac:dyDescent="0.25">
      <c r="A11" s="40"/>
      <c r="B11" s="37" t="s">
        <v>14</v>
      </c>
      <c r="C11" s="40"/>
      <c r="D11" s="40"/>
    </row>
    <row r="12" spans="1:8" x14ac:dyDescent="0.25">
      <c r="A12" s="40">
        <v>1</v>
      </c>
      <c r="B12" s="30" t="s">
        <v>104</v>
      </c>
      <c r="C12" s="39">
        <f>30468.7+14372.7</f>
        <v>44841.4</v>
      </c>
      <c r="D12" s="44">
        <f>C12+D10</f>
        <v>66835.3</v>
      </c>
    </row>
    <row r="13" spans="1:8" x14ac:dyDescent="0.25">
      <c r="A13" s="40"/>
      <c r="B13" s="39" t="s">
        <v>15</v>
      </c>
      <c r="C13" s="39"/>
      <c r="D13" s="39"/>
    </row>
    <row r="14" spans="1:8" x14ac:dyDescent="0.25">
      <c r="A14" s="40">
        <v>1</v>
      </c>
      <c r="B14" s="40" t="s">
        <v>112</v>
      </c>
      <c r="C14" s="39">
        <v>20620.7</v>
      </c>
      <c r="D14" s="44">
        <f>C14+D12</f>
        <v>87456</v>
      </c>
    </row>
    <row r="15" spans="1:8" x14ac:dyDescent="0.25">
      <c r="A15" s="40"/>
      <c r="B15" s="39" t="s">
        <v>17</v>
      </c>
      <c r="C15" s="40"/>
      <c r="D15" s="39"/>
    </row>
    <row r="16" spans="1:8" ht="30" x14ac:dyDescent="0.25">
      <c r="A16" s="40">
        <v>1</v>
      </c>
      <c r="B16" s="30" t="s">
        <v>125</v>
      </c>
      <c r="C16" s="40">
        <v>49783.3</v>
      </c>
      <c r="D16" s="44">
        <f>C16+D14</f>
        <v>137239.29999999999</v>
      </c>
    </row>
    <row r="17" spans="1:4" x14ac:dyDescent="0.25">
      <c r="A17" s="40"/>
      <c r="B17" s="39" t="s">
        <v>18</v>
      </c>
      <c r="C17" s="40"/>
      <c r="D17" s="40"/>
    </row>
    <row r="18" spans="1:4" x14ac:dyDescent="0.25">
      <c r="A18" s="40">
        <v>1</v>
      </c>
      <c r="B18" s="40" t="s">
        <v>134</v>
      </c>
      <c r="C18" s="40">
        <v>6678.5</v>
      </c>
      <c r="D18" s="70"/>
    </row>
    <row r="19" spans="1:4" ht="30" x14ac:dyDescent="0.25">
      <c r="A19" s="40">
        <v>2</v>
      </c>
      <c r="B19" s="30" t="s">
        <v>135</v>
      </c>
      <c r="C19" s="40">
        <v>5520</v>
      </c>
      <c r="D19" s="39"/>
    </row>
    <row r="20" spans="1:4" x14ac:dyDescent="0.25">
      <c r="A20" s="40"/>
      <c r="B20" s="39" t="s">
        <v>136</v>
      </c>
      <c r="C20" s="39">
        <f>SUM(C18:C19)</f>
        <v>12198.5</v>
      </c>
      <c r="D20" s="44">
        <f>C20+D16</f>
        <v>149437.79999999999</v>
      </c>
    </row>
    <row r="21" spans="1:4" x14ac:dyDescent="0.25">
      <c r="A21" s="40"/>
      <c r="B21" s="30"/>
      <c r="C21" s="40"/>
      <c r="D21" s="40"/>
    </row>
    <row r="22" spans="1:4" x14ac:dyDescent="0.25">
      <c r="A22" s="40"/>
      <c r="B22" s="39"/>
      <c r="C22" s="39"/>
      <c r="D22" s="39"/>
    </row>
    <row r="23" spans="1:4" x14ac:dyDescent="0.25">
      <c r="A23" s="40"/>
      <c r="B23" s="39"/>
      <c r="C23" s="39"/>
      <c r="D23" s="39"/>
    </row>
    <row r="24" spans="1:4" x14ac:dyDescent="0.25">
      <c r="A24" s="40"/>
      <c r="B24" s="40"/>
      <c r="C24" s="40"/>
      <c r="D24" s="40"/>
    </row>
    <row r="25" spans="1:4" x14ac:dyDescent="0.25">
      <c r="A25" s="40"/>
      <c r="B25" s="45"/>
      <c r="C25" s="39"/>
      <c r="D25" s="39"/>
    </row>
    <row r="26" spans="1:4" x14ac:dyDescent="0.25">
      <c r="A26" s="40"/>
      <c r="B26" s="39"/>
      <c r="C26" s="39"/>
      <c r="D26" s="39"/>
    </row>
    <row r="27" spans="1:4" x14ac:dyDescent="0.25">
      <c r="A27" s="40"/>
      <c r="B27" s="40"/>
      <c r="C27" s="40"/>
      <c r="D27" s="40"/>
    </row>
    <row r="28" spans="1:4" x14ac:dyDescent="0.25">
      <c r="A28" s="40"/>
      <c r="B28" s="39"/>
      <c r="C28" s="39"/>
      <c r="D28" s="39"/>
    </row>
    <row r="29" spans="1:4" x14ac:dyDescent="0.25">
      <c r="A29" s="40"/>
      <c r="B29" s="40"/>
      <c r="C29" s="40"/>
      <c r="D29" s="40"/>
    </row>
    <row r="30" spans="1:4" x14ac:dyDescent="0.25">
      <c r="A30" s="46"/>
      <c r="B30" s="46"/>
      <c r="C30" s="46"/>
      <c r="D30" s="46"/>
    </row>
    <row r="31" spans="1:4" x14ac:dyDescent="0.25">
      <c r="A31" s="46"/>
      <c r="B31" s="46"/>
      <c r="C31" s="46"/>
      <c r="D31" s="4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6"/>
  <sheetViews>
    <sheetView workbookViewId="0">
      <selection activeCell="B2" sqref="B2"/>
    </sheetView>
  </sheetViews>
  <sheetFormatPr defaultRowHeight="15" x14ac:dyDescent="0.25"/>
  <cols>
    <col min="1" max="1" width="6.5703125" customWidth="1"/>
    <col min="2" max="2" width="45.7109375" customWidth="1"/>
  </cols>
  <sheetData>
    <row r="1" spans="1:5" ht="21" x14ac:dyDescent="0.35">
      <c r="A1" s="9"/>
      <c r="B1" s="71" t="s">
        <v>54</v>
      </c>
      <c r="C1" s="71"/>
      <c r="D1" s="71"/>
      <c r="E1" s="5"/>
    </row>
    <row r="2" spans="1:5" ht="15.75" x14ac:dyDescent="0.25">
      <c r="A2" s="9"/>
      <c r="B2" s="3" t="s">
        <v>6</v>
      </c>
      <c r="C2" s="1"/>
      <c r="D2" s="1"/>
      <c r="E2" s="1"/>
    </row>
    <row r="3" spans="1:5" ht="15.75" x14ac:dyDescent="0.25">
      <c r="A3" s="9"/>
      <c r="B3" s="71" t="s">
        <v>33</v>
      </c>
      <c r="C3" s="71"/>
      <c r="D3" s="71"/>
      <c r="E3" s="1"/>
    </row>
    <row r="4" spans="1:5" ht="26.25" x14ac:dyDescent="0.25">
      <c r="A4" s="10"/>
      <c r="B4" s="6" t="s">
        <v>0</v>
      </c>
      <c r="C4" s="8" t="s">
        <v>1</v>
      </c>
      <c r="D4" s="8" t="s">
        <v>26</v>
      </c>
      <c r="E4" s="1"/>
    </row>
    <row r="5" spans="1:5" x14ac:dyDescent="0.25">
      <c r="A5" s="36"/>
      <c r="B5" s="37"/>
      <c r="C5" s="30"/>
      <c r="D5" s="30"/>
      <c r="E5" s="1"/>
    </row>
    <row r="6" spans="1:5" x14ac:dyDescent="0.25">
      <c r="A6" s="36"/>
      <c r="B6" s="30"/>
      <c r="C6" s="30"/>
      <c r="D6" s="30"/>
      <c r="E6" s="16"/>
    </row>
    <row r="7" spans="1:5" x14ac:dyDescent="0.25">
      <c r="A7" s="50"/>
      <c r="B7" s="37"/>
      <c r="C7" s="30"/>
      <c r="D7" s="37"/>
      <c r="E7" s="2"/>
    </row>
    <row r="8" spans="1:5" x14ac:dyDescent="0.25">
      <c r="A8" s="36"/>
      <c r="B8" s="30"/>
      <c r="C8" s="37"/>
      <c r="D8" s="37"/>
      <c r="E8" s="1"/>
    </row>
    <row r="9" spans="1:5" x14ac:dyDescent="0.25">
      <c r="A9" s="47"/>
      <c r="B9" s="37"/>
      <c r="C9" s="37"/>
      <c r="D9" s="30"/>
      <c r="E9" s="2"/>
    </row>
    <row r="10" spans="1:5" x14ac:dyDescent="0.25">
      <c r="A10" s="47"/>
      <c r="B10" s="30"/>
      <c r="C10" s="30"/>
      <c r="D10" s="30"/>
      <c r="E10" s="2"/>
    </row>
    <row r="11" spans="1:5" x14ac:dyDescent="0.25">
      <c r="A11" s="47"/>
      <c r="B11" s="30"/>
      <c r="C11" s="30"/>
      <c r="D11" s="30"/>
      <c r="E11" s="2"/>
    </row>
    <row r="12" spans="1:5" x14ac:dyDescent="0.25">
      <c r="A12" s="47"/>
      <c r="B12" s="37"/>
      <c r="C12" s="37"/>
      <c r="D12" s="37"/>
      <c r="E12" s="2"/>
    </row>
    <row r="13" spans="1:5" x14ac:dyDescent="0.25">
      <c r="A13" s="47"/>
      <c r="B13" s="37"/>
      <c r="C13" s="37"/>
      <c r="D13" s="30"/>
      <c r="E13" s="2"/>
    </row>
    <row r="14" spans="1:5" x14ac:dyDescent="0.25">
      <c r="A14" s="47"/>
      <c r="B14" s="37"/>
      <c r="C14" s="37"/>
      <c r="D14" s="30"/>
      <c r="E14" s="2"/>
    </row>
    <row r="15" spans="1:5" x14ac:dyDescent="0.25">
      <c r="A15" s="47"/>
      <c r="B15" s="37"/>
      <c r="C15" s="37"/>
      <c r="D15" s="30"/>
      <c r="E15" s="2"/>
    </row>
    <row r="16" spans="1:5" x14ac:dyDescent="0.25">
      <c r="A16" s="47"/>
      <c r="B16" s="37"/>
      <c r="C16" s="37"/>
      <c r="D16" s="30"/>
      <c r="E16" s="2"/>
    </row>
    <row r="17" spans="1:5" x14ac:dyDescent="0.25">
      <c r="A17" s="47"/>
      <c r="B17" s="37"/>
      <c r="C17" s="37"/>
      <c r="D17" s="30"/>
      <c r="E17" s="2"/>
    </row>
    <row r="18" spans="1:5" x14ac:dyDescent="0.25">
      <c r="A18" s="47"/>
      <c r="B18" s="37"/>
      <c r="C18" s="37"/>
      <c r="D18" s="30"/>
      <c r="E18" s="2"/>
    </row>
    <row r="19" spans="1:5" x14ac:dyDescent="0.25">
      <c r="A19" s="47"/>
      <c r="B19" s="37"/>
      <c r="C19" s="37"/>
      <c r="D19" s="30"/>
      <c r="E19" s="2"/>
    </row>
    <row r="20" spans="1:5" x14ac:dyDescent="0.25">
      <c r="A20" s="47"/>
      <c r="B20" s="37"/>
      <c r="C20" s="37"/>
      <c r="D20" s="30"/>
      <c r="E20" s="2"/>
    </row>
    <row r="21" spans="1:5" x14ac:dyDescent="0.25">
      <c r="A21" s="47"/>
      <c r="B21" s="37"/>
      <c r="C21" s="37"/>
      <c r="D21" s="30"/>
      <c r="E21" s="2"/>
    </row>
    <row r="22" spans="1:5" x14ac:dyDescent="0.25">
      <c r="A22" s="47"/>
      <c r="B22" s="30"/>
      <c r="C22" s="30"/>
      <c r="D22" s="30"/>
      <c r="E22" s="2"/>
    </row>
    <row r="23" spans="1:5" x14ac:dyDescent="0.25">
      <c r="A23" s="47"/>
      <c r="B23" s="30"/>
      <c r="C23" s="30"/>
      <c r="D23" s="30"/>
      <c r="E23" s="1"/>
    </row>
    <row r="24" spans="1:5" x14ac:dyDescent="0.25">
      <c r="A24" s="48"/>
      <c r="B24" s="30"/>
      <c r="C24" s="30"/>
      <c r="D24" s="37"/>
      <c r="E24" s="2"/>
    </row>
    <row r="25" spans="1:5" x14ac:dyDescent="0.25">
      <c r="A25" s="48"/>
      <c r="B25" s="37"/>
      <c r="C25" s="37"/>
      <c r="D25" s="37"/>
      <c r="E25" s="1"/>
    </row>
    <row r="26" spans="1:5" x14ac:dyDescent="0.25">
      <c r="A26" s="36"/>
      <c r="B26" s="37"/>
      <c r="C26" s="30"/>
      <c r="D26" s="30"/>
      <c r="E26" s="1"/>
    </row>
    <row r="27" spans="1:5" x14ac:dyDescent="0.25">
      <c r="A27" s="36"/>
      <c r="B27" s="30"/>
      <c r="C27" s="30"/>
      <c r="D27" s="30"/>
      <c r="E27" s="1"/>
    </row>
    <row r="28" spans="1:5" x14ac:dyDescent="0.25">
      <c r="A28" s="36"/>
      <c r="B28" s="30"/>
      <c r="C28" s="30"/>
      <c r="D28" s="37"/>
      <c r="E28" s="1"/>
    </row>
    <row r="29" spans="1:5" x14ac:dyDescent="0.25">
      <c r="A29" s="36"/>
      <c r="B29" s="37"/>
      <c r="C29" s="37"/>
      <c r="D29" s="37"/>
      <c r="E29" s="1"/>
    </row>
    <row r="30" spans="1:5" x14ac:dyDescent="0.25">
      <c r="A30" s="36"/>
      <c r="B30" s="37"/>
      <c r="C30" s="30"/>
      <c r="D30" s="30"/>
      <c r="E30" s="1"/>
    </row>
    <row r="31" spans="1:5" x14ac:dyDescent="0.25">
      <c r="A31" s="36"/>
      <c r="B31" s="30"/>
      <c r="C31" s="30"/>
      <c r="D31" s="30"/>
      <c r="E31" s="1"/>
    </row>
    <row r="32" spans="1:5" x14ac:dyDescent="0.25">
      <c r="A32" s="36"/>
      <c r="B32" s="30"/>
      <c r="C32" s="30"/>
      <c r="D32" s="30"/>
      <c r="E32" s="1"/>
    </row>
    <row r="33" spans="1:5" x14ac:dyDescent="0.25">
      <c r="A33" s="36"/>
      <c r="B33" s="37"/>
      <c r="C33" s="37"/>
      <c r="D33" s="37"/>
      <c r="E33" s="1"/>
    </row>
    <row r="34" spans="1:5" x14ac:dyDescent="0.25">
      <c r="A34" s="51"/>
      <c r="B34" s="52"/>
      <c r="C34" s="52"/>
      <c r="D34" s="52"/>
      <c r="E34" s="1"/>
    </row>
    <row r="35" spans="1:5" x14ac:dyDescent="0.25">
      <c r="A35" s="46"/>
      <c r="B35" s="46"/>
      <c r="C35" s="46"/>
      <c r="D35" s="46"/>
    </row>
    <row r="36" spans="1:5" x14ac:dyDescent="0.25">
      <c r="A36" s="46"/>
      <c r="B36" s="46"/>
      <c r="C36" s="46"/>
      <c r="D36" s="4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8"/>
  <sheetViews>
    <sheetView tabSelected="1" workbookViewId="0">
      <selection activeCell="M24" sqref="M24"/>
    </sheetView>
  </sheetViews>
  <sheetFormatPr defaultRowHeight="15" x14ac:dyDescent="0.25"/>
  <cols>
    <col min="1" max="1" width="18.7109375" customWidth="1"/>
    <col min="2" max="2" width="9.42578125" customWidth="1"/>
    <col min="3" max="3" width="9" customWidth="1"/>
    <col min="4" max="4" width="9.28515625" customWidth="1"/>
    <col min="5" max="5" width="9.42578125" customWidth="1"/>
    <col min="6" max="6" width="10.28515625" customWidth="1"/>
    <col min="7" max="7" width="9" customWidth="1"/>
    <col min="8" max="8" width="10.140625" customWidth="1"/>
    <col min="9" max="9" width="9.85546875" customWidth="1"/>
    <col min="10" max="10" width="9.7109375" customWidth="1"/>
    <col min="11" max="11" width="8.7109375" customWidth="1"/>
    <col min="12" max="12" width="9.85546875" customWidth="1"/>
    <col min="13" max="13" width="8.7109375" customWidth="1"/>
    <col min="14" max="14" width="10.28515625" customWidth="1"/>
  </cols>
  <sheetData>
    <row r="1" spans="1:14" x14ac:dyDescent="0.25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x14ac:dyDescent="0.25">
      <c r="A2" s="53" t="s">
        <v>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3" customFormat="1" x14ac:dyDescent="0.25">
      <c r="A3" s="54"/>
      <c r="B3" s="55" t="s">
        <v>2</v>
      </c>
      <c r="C3" s="55" t="s">
        <v>9</v>
      </c>
      <c r="D3" s="55" t="s">
        <v>3</v>
      </c>
      <c r="E3" s="55" t="s">
        <v>10</v>
      </c>
      <c r="F3" s="55" t="s">
        <v>11</v>
      </c>
      <c r="G3" s="55" t="s">
        <v>12</v>
      </c>
      <c r="H3" s="55" t="s">
        <v>13</v>
      </c>
      <c r="I3" s="55" t="s">
        <v>14</v>
      </c>
      <c r="J3" s="55" t="s">
        <v>15</v>
      </c>
      <c r="K3" s="55" t="s">
        <v>16</v>
      </c>
      <c r="L3" s="55" t="s">
        <v>17</v>
      </c>
      <c r="M3" s="55" t="s">
        <v>18</v>
      </c>
      <c r="N3" s="55" t="s">
        <v>19</v>
      </c>
    </row>
    <row r="4" spans="1:14" ht="24.75" customHeight="1" x14ac:dyDescent="0.25">
      <c r="A4" s="6" t="s">
        <v>39</v>
      </c>
      <c r="B4" s="56">
        <f>B5+B6</f>
        <v>26916.46</v>
      </c>
      <c r="C4" s="56">
        <f t="shared" ref="C4:N4" si="0">C5+C6</f>
        <v>26916.46</v>
      </c>
      <c r="D4" s="56">
        <f t="shared" si="0"/>
        <v>26916.46</v>
      </c>
      <c r="E4" s="56">
        <f>E5+E6+E7+E8</f>
        <v>26916.46</v>
      </c>
      <c r="F4" s="56">
        <f t="shared" si="0"/>
        <v>26916.46</v>
      </c>
      <c r="G4" s="56">
        <f t="shared" si="0"/>
        <v>26916.46</v>
      </c>
      <c r="H4" s="56">
        <f t="shared" si="0"/>
        <v>26916.46</v>
      </c>
      <c r="I4" s="56">
        <f t="shared" si="0"/>
        <v>26916.46</v>
      </c>
      <c r="J4" s="56">
        <f t="shared" si="0"/>
        <v>26916.46</v>
      </c>
      <c r="K4" s="56">
        <f t="shared" si="0"/>
        <v>26916.46</v>
      </c>
      <c r="L4" s="56">
        <f t="shared" si="0"/>
        <v>26916.46</v>
      </c>
      <c r="M4" s="56">
        <f t="shared" si="0"/>
        <v>26916.46</v>
      </c>
      <c r="N4" s="56">
        <f t="shared" si="0"/>
        <v>322997.51999999996</v>
      </c>
    </row>
    <row r="5" spans="1:14" ht="32.25" customHeight="1" x14ac:dyDescent="0.25">
      <c r="A5" s="6" t="s">
        <v>40</v>
      </c>
      <c r="B5" s="57">
        <v>11439.4</v>
      </c>
      <c r="C5" s="57">
        <v>11439.4</v>
      </c>
      <c r="D5" s="57">
        <v>11439.4</v>
      </c>
      <c r="E5" s="57">
        <v>11439.4</v>
      </c>
      <c r="F5" s="57">
        <v>11439.4</v>
      </c>
      <c r="G5" s="57">
        <v>11439.4</v>
      </c>
      <c r="H5" s="57">
        <v>11439.4</v>
      </c>
      <c r="I5" s="57">
        <v>11439.4</v>
      </c>
      <c r="J5" s="57">
        <v>11439.4</v>
      </c>
      <c r="K5" s="57">
        <v>11439.4</v>
      </c>
      <c r="L5" s="57">
        <v>11439.4</v>
      </c>
      <c r="M5" s="57">
        <v>11439.4</v>
      </c>
      <c r="N5" s="57">
        <f t="shared" ref="N5:N8" si="1">SUM(B5:M5)</f>
        <v>137272.79999999996</v>
      </c>
    </row>
    <row r="6" spans="1:14" ht="29.25" customHeight="1" x14ac:dyDescent="0.25">
      <c r="A6" s="6" t="s">
        <v>41</v>
      </c>
      <c r="B6" s="57">
        <v>15477.06</v>
      </c>
      <c r="C6" s="57">
        <v>15477.06</v>
      </c>
      <c r="D6" s="57">
        <v>15477.06</v>
      </c>
      <c r="E6" s="57">
        <v>15477.06</v>
      </c>
      <c r="F6" s="57">
        <v>15477.06</v>
      </c>
      <c r="G6" s="57">
        <v>15477.06</v>
      </c>
      <c r="H6" s="57">
        <v>15477.06</v>
      </c>
      <c r="I6" s="57">
        <v>15477.06</v>
      </c>
      <c r="J6" s="57">
        <v>15477.06</v>
      </c>
      <c r="K6" s="57">
        <v>15477.06</v>
      </c>
      <c r="L6" s="58">
        <v>15477.06</v>
      </c>
      <c r="M6" s="57">
        <v>15477.06</v>
      </c>
      <c r="N6" s="57">
        <f t="shared" si="1"/>
        <v>185724.72</v>
      </c>
    </row>
    <row r="7" spans="1:14" ht="29.25" customHeight="1" x14ac:dyDescent="0.25">
      <c r="A7" s="6" t="s">
        <v>49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8"/>
      <c r="M7" s="57"/>
      <c r="N7" s="57"/>
    </row>
    <row r="8" spans="1:14" ht="15" customHeight="1" x14ac:dyDescent="0.25">
      <c r="A8" s="6" t="s">
        <v>42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>
        <f t="shared" si="1"/>
        <v>0</v>
      </c>
    </row>
    <row r="9" spans="1:14" ht="27" customHeight="1" x14ac:dyDescent="0.25">
      <c r="A9" s="7" t="s">
        <v>20</v>
      </c>
      <c r="B9" s="56">
        <f>B10+B11+B12+B13</f>
        <v>19915.219999999998</v>
      </c>
      <c r="C9" s="56">
        <f>C10+C11+C12+C13</f>
        <v>11185.83</v>
      </c>
      <c r="D9" s="56">
        <f t="shared" ref="D9:M9" si="2">D10+D11+D12+D13</f>
        <v>11368.039999999999</v>
      </c>
      <c r="E9" s="56">
        <f t="shared" si="2"/>
        <v>16804.25</v>
      </c>
      <c r="F9" s="56">
        <f t="shared" si="2"/>
        <v>18191.02</v>
      </c>
      <c r="G9" s="56">
        <f t="shared" si="2"/>
        <v>7403.92</v>
      </c>
      <c r="H9" s="56">
        <f t="shared" si="2"/>
        <v>2158.92</v>
      </c>
      <c r="I9" s="56">
        <f t="shared" si="2"/>
        <v>14482.69</v>
      </c>
      <c r="J9" s="56">
        <f t="shared" si="2"/>
        <v>49877.279999999999</v>
      </c>
      <c r="K9" s="56">
        <f t="shared" si="2"/>
        <v>10887.83</v>
      </c>
      <c r="L9" s="56">
        <f t="shared" si="2"/>
        <v>16667.75</v>
      </c>
      <c r="M9" s="56">
        <f t="shared" si="2"/>
        <v>37771.53</v>
      </c>
      <c r="N9" s="56">
        <f t="shared" ref="N9:N23" si="3">SUM(B9:M9)</f>
        <v>216714.27999999997</v>
      </c>
    </row>
    <row r="10" spans="1:14" ht="25.5" customHeight="1" x14ac:dyDescent="0.25">
      <c r="A10" s="6" t="s">
        <v>21</v>
      </c>
      <c r="B10" s="57">
        <v>10789.92</v>
      </c>
      <c r="C10" s="57">
        <v>2617.92</v>
      </c>
      <c r="D10" s="57">
        <v>8736.39</v>
      </c>
      <c r="E10" s="57">
        <v>13669.72</v>
      </c>
      <c r="F10" s="57">
        <v>9732.42</v>
      </c>
      <c r="G10" s="57">
        <v>3076.92</v>
      </c>
      <c r="H10" s="57">
        <v>2158.92</v>
      </c>
      <c r="I10" s="57">
        <v>13888.92</v>
      </c>
      <c r="J10" s="57">
        <v>10783.92</v>
      </c>
      <c r="K10" s="57">
        <v>5608.92</v>
      </c>
      <c r="L10" s="57">
        <v>11128.92</v>
      </c>
      <c r="M10" s="57">
        <v>7678.92</v>
      </c>
      <c r="N10" s="57">
        <f t="shared" si="3"/>
        <v>99871.809999999983</v>
      </c>
    </row>
    <row r="11" spans="1:14" ht="24.95" customHeight="1" x14ac:dyDescent="0.25">
      <c r="A11" s="6" t="s">
        <v>43</v>
      </c>
      <c r="B11" s="59">
        <v>4131</v>
      </c>
      <c r="C11" s="57">
        <v>489</v>
      </c>
      <c r="D11" s="57">
        <v>1836</v>
      </c>
      <c r="E11" s="57"/>
      <c r="F11" s="57"/>
      <c r="G11" s="59">
        <v>4327</v>
      </c>
      <c r="H11" s="57"/>
      <c r="I11" s="57"/>
      <c r="J11" s="57">
        <v>32500</v>
      </c>
      <c r="K11" s="57"/>
      <c r="L11" s="57">
        <v>2760</v>
      </c>
      <c r="M11" s="57">
        <v>12420</v>
      </c>
      <c r="N11" s="57">
        <f>SUM(B11:M11)</f>
        <v>58463</v>
      </c>
    </row>
    <row r="12" spans="1:14" ht="15" customHeight="1" x14ac:dyDescent="0.25">
      <c r="A12" s="60" t="s">
        <v>29</v>
      </c>
      <c r="B12" s="59">
        <v>3213</v>
      </c>
      <c r="C12" s="57">
        <v>6689.5</v>
      </c>
      <c r="D12" s="57"/>
      <c r="E12" s="57">
        <v>1947</v>
      </c>
      <c r="F12" s="57">
        <v>8458.6</v>
      </c>
      <c r="G12" s="59"/>
      <c r="H12" s="57"/>
      <c r="I12" s="57"/>
      <c r="J12" s="57">
        <v>4408.3</v>
      </c>
      <c r="K12" s="57">
        <v>3889.5</v>
      </c>
      <c r="L12" s="57"/>
      <c r="M12" s="57">
        <v>16283.2</v>
      </c>
      <c r="N12" s="57">
        <f t="shared" si="3"/>
        <v>44889.1</v>
      </c>
    </row>
    <row r="13" spans="1:14" ht="15" customHeight="1" x14ac:dyDescent="0.25">
      <c r="A13" s="6" t="s">
        <v>22</v>
      </c>
      <c r="B13" s="57">
        <v>1781.3</v>
      </c>
      <c r="C13" s="57">
        <v>1389.41</v>
      </c>
      <c r="D13" s="57">
        <v>795.65</v>
      </c>
      <c r="E13" s="57">
        <v>1187.53</v>
      </c>
      <c r="F13" s="57"/>
      <c r="G13" s="57"/>
      <c r="H13" s="57"/>
      <c r="I13" s="57">
        <v>593.77</v>
      </c>
      <c r="J13" s="57">
        <v>2185.06</v>
      </c>
      <c r="K13" s="57">
        <v>1389.41</v>
      </c>
      <c r="L13" s="57">
        <v>2778.83</v>
      </c>
      <c r="M13" s="57">
        <v>1389.41</v>
      </c>
      <c r="N13" s="57">
        <f t="shared" si="3"/>
        <v>13490.369999999999</v>
      </c>
    </row>
    <row r="14" spans="1:14" ht="24.95" customHeight="1" x14ac:dyDescent="0.25">
      <c r="A14" s="7" t="s">
        <v>23</v>
      </c>
      <c r="B14" s="56">
        <f>B15+B16+B17</f>
        <v>4806.5</v>
      </c>
      <c r="C14" s="56">
        <f t="shared" ref="C14:M14" si="4">C15+C16+C17</f>
        <v>11163.4</v>
      </c>
      <c r="D14" s="56">
        <f t="shared" si="4"/>
        <v>6024</v>
      </c>
      <c r="E14" s="56">
        <f t="shared" si="4"/>
        <v>0</v>
      </c>
      <c r="F14" s="56">
        <f t="shared" si="4"/>
        <v>0</v>
      </c>
      <c r="G14" s="56">
        <f t="shared" si="4"/>
        <v>0</v>
      </c>
      <c r="H14" s="56">
        <f t="shared" si="4"/>
        <v>0</v>
      </c>
      <c r="I14" s="61">
        <f t="shared" si="4"/>
        <v>44841.4</v>
      </c>
      <c r="J14" s="56">
        <f t="shared" si="4"/>
        <v>20620.7</v>
      </c>
      <c r="K14" s="56">
        <f t="shared" si="4"/>
        <v>0</v>
      </c>
      <c r="L14" s="56">
        <f t="shared" si="4"/>
        <v>49783.3</v>
      </c>
      <c r="M14" s="56">
        <f t="shared" si="4"/>
        <v>12198.5</v>
      </c>
      <c r="N14" s="56">
        <f t="shared" si="3"/>
        <v>149437.79999999999</v>
      </c>
    </row>
    <row r="15" spans="1:14" ht="26.25" customHeight="1" x14ac:dyDescent="0.25">
      <c r="A15" s="6" t="s">
        <v>44</v>
      </c>
      <c r="B15" s="57">
        <v>4806.5</v>
      </c>
      <c r="C15" s="57">
        <v>11163.4</v>
      </c>
      <c r="D15" s="57">
        <v>6024</v>
      </c>
      <c r="E15" s="58"/>
      <c r="F15" s="57"/>
      <c r="G15" s="58"/>
      <c r="H15" s="57"/>
      <c r="I15" s="58">
        <v>44841.4</v>
      </c>
      <c r="J15" s="57">
        <v>20620.7</v>
      </c>
      <c r="K15" s="57"/>
      <c r="L15" s="57">
        <v>49783.3</v>
      </c>
      <c r="M15" s="57">
        <v>12198.5</v>
      </c>
      <c r="N15" s="56">
        <f t="shared" si="3"/>
        <v>149437.79999999999</v>
      </c>
    </row>
    <row r="16" spans="1:14" ht="25.5" customHeight="1" x14ac:dyDescent="0.25">
      <c r="A16" s="6" t="s">
        <v>45</v>
      </c>
      <c r="B16" s="57"/>
      <c r="C16" s="59"/>
      <c r="D16" s="57"/>
      <c r="E16" s="57"/>
      <c r="F16" s="57"/>
      <c r="G16" s="57"/>
      <c r="H16" s="57"/>
      <c r="I16" s="58"/>
      <c r="J16" s="57"/>
      <c r="K16" s="57"/>
      <c r="L16" s="57"/>
      <c r="M16" s="57"/>
      <c r="N16" s="57">
        <f t="shared" si="3"/>
        <v>0</v>
      </c>
    </row>
    <row r="17" spans="1:14" ht="15" customHeight="1" x14ac:dyDescent="0.25">
      <c r="A17" s="60" t="s">
        <v>46</v>
      </c>
      <c r="B17" s="57"/>
      <c r="C17" s="59"/>
      <c r="D17" s="57"/>
      <c r="E17" s="57"/>
      <c r="F17" s="57"/>
      <c r="G17" s="57"/>
      <c r="H17" s="57"/>
      <c r="I17" s="58"/>
      <c r="J17" s="57"/>
      <c r="K17" s="57"/>
      <c r="L17" s="57"/>
      <c r="M17" s="57"/>
      <c r="N17" s="57">
        <f t="shared" si="3"/>
        <v>0</v>
      </c>
    </row>
    <row r="18" spans="1:14" ht="25.5" customHeight="1" x14ac:dyDescent="0.25">
      <c r="A18" s="62" t="s">
        <v>47</v>
      </c>
      <c r="B18" s="57"/>
      <c r="C18" s="59"/>
      <c r="D18" s="57"/>
      <c r="E18" s="57"/>
      <c r="F18" s="57">
        <v>1836</v>
      </c>
      <c r="G18" s="57">
        <v>12594</v>
      </c>
      <c r="H18" s="57">
        <v>2194.92</v>
      </c>
      <c r="I18" s="58">
        <v>919.96</v>
      </c>
      <c r="J18" s="57">
        <v>8030</v>
      </c>
      <c r="K18" s="57"/>
      <c r="L18" s="57"/>
      <c r="M18" s="57"/>
      <c r="N18" s="57">
        <f t="shared" si="3"/>
        <v>25574.879999999997</v>
      </c>
    </row>
    <row r="19" spans="1:14" ht="15" customHeight="1" x14ac:dyDescent="0.25">
      <c r="A19" s="7" t="s">
        <v>34</v>
      </c>
      <c r="B19" s="56">
        <f>B20+B21+B22</f>
        <v>0</v>
      </c>
      <c r="C19" s="56">
        <f t="shared" ref="C19:M19" si="5">C20+C21+C22</f>
        <v>0</v>
      </c>
      <c r="D19" s="56">
        <f t="shared" si="5"/>
        <v>0</v>
      </c>
      <c r="E19" s="56">
        <f t="shared" si="5"/>
        <v>0</v>
      </c>
      <c r="F19" s="56">
        <f t="shared" si="5"/>
        <v>0</v>
      </c>
      <c r="G19" s="56">
        <f t="shared" si="5"/>
        <v>0</v>
      </c>
      <c r="H19" s="56">
        <f t="shared" si="5"/>
        <v>0</v>
      </c>
      <c r="I19" s="56">
        <f t="shared" si="5"/>
        <v>0</v>
      </c>
      <c r="J19" s="56">
        <f t="shared" si="5"/>
        <v>0</v>
      </c>
      <c r="K19" s="56">
        <f t="shared" si="5"/>
        <v>0</v>
      </c>
      <c r="L19" s="56">
        <f t="shared" si="5"/>
        <v>0</v>
      </c>
      <c r="M19" s="56">
        <f t="shared" si="5"/>
        <v>0</v>
      </c>
      <c r="N19" s="56">
        <f t="shared" ref="N19:N22" si="6">SUM(B19:M19)</f>
        <v>0</v>
      </c>
    </row>
    <row r="20" spans="1:14" ht="15" customHeight="1" x14ac:dyDescent="0.25">
      <c r="A20" s="6" t="s">
        <v>35</v>
      </c>
      <c r="B20" s="57"/>
      <c r="C20" s="57"/>
      <c r="D20" s="57"/>
      <c r="E20" s="57"/>
      <c r="F20" s="57"/>
      <c r="G20" s="57"/>
      <c r="H20" s="57"/>
      <c r="I20" s="58"/>
      <c r="J20" s="57"/>
      <c r="K20" s="57"/>
      <c r="L20" s="57"/>
      <c r="M20" s="57"/>
      <c r="N20" s="56">
        <f t="shared" si="6"/>
        <v>0</v>
      </c>
    </row>
    <row r="21" spans="1:14" ht="15" customHeight="1" x14ac:dyDescent="0.25">
      <c r="A21" s="6" t="s">
        <v>36</v>
      </c>
      <c r="B21" s="57"/>
      <c r="C21" s="59"/>
      <c r="D21" s="57"/>
      <c r="E21" s="57"/>
      <c r="F21" s="57"/>
      <c r="G21" s="57"/>
      <c r="H21" s="57"/>
      <c r="I21" s="58"/>
      <c r="J21" s="57"/>
      <c r="K21" s="57"/>
      <c r="L21" s="57"/>
      <c r="M21" s="57"/>
      <c r="N21" s="57">
        <f t="shared" si="6"/>
        <v>0</v>
      </c>
    </row>
    <row r="22" spans="1:14" ht="15" customHeight="1" x14ac:dyDescent="0.25">
      <c r="A22" s="60" t="s">
        <v>37</v>
      </c>
      <c r="B22" s="57"/>
      <c r="C22" s="59"/>
      <c r="D22" s="57"/>
      <c r="E22" s="57"/>
      <c r="F22" s="57"/>
      <c r="G22" s="57"/>
      <c r="H22" s="57"/>
      <c r="I22" s="58"/>
      <c r="J22" s="57"/>
      <c r="K22" s="57"/>
      <c r="L22" s="57"/>
      <c r="M22" s="57"/>
      <c r="N22" s="57">
        <f t="shared" si="6"/>
        <v>0</v>
      </c>
    </row>
    <row r="23" spans="1:14" ht="27" customHeight="1" x14ac:dyDescent="0.25">
      <c r="A23" s="7" t="s">
        <v>38</v>
      </c>
      <c r="B23" s="56">
        <v>16309.16</v>
      </c>
      <c r="C23" s="61">
        <v>16309.16</v>
      </c>
      <c r="D23" s="56">
        <v>16309.16</v>
      </c>
      <c r="E23" s="56">
        <v>16309.16</v>
      </c>
      <c r="F23" s="56">
        <v>16309.16</v>
      </c>
      <c r="G23" s="56">
        <v>16309.16</v>
      </c>
      <c r="H23" s="61">
        <v>16309.16</v>
      </c>
      <c r="I23" s="61">
        <v>16309.16</v>
      </c>
      <c r="J23" s="56">
        <v>16309.16</v>
      </c>
      <c r="K23" s="56">
        <v>16309.16</v>
      </c>
      <c r="L23" s="56">
        <v>16309.16</v>
      </c>
      <c r="M23" s="61">
        <v>16309.16</v>
      </c>
      <c r="N23" s="56">
        <f t="shared" si="3"/>
        <v>195709.92</v>
      </c>
    </row>
    <row r="24" spans="1:14" ht="15" customHeight="1" x14ac:dyDescent="0.25">
      <c r="A24" s="56" t="s">
        <v>24</v>
      </c>
      <c r="B24" s="56">
        <f>B4+B9+B14+B18+B23+B19</f>
        <v>67947.34</v>
      </c>
      <c r="C24" s="56">
        <f t="shared" ref="C24:N24" si="7">C4+C9+C14+C18+C23+C19</f>
        <v>65574.850000000006</v>
      </c>
      <c r="D24" s="56">
        <f t="shared" si="7"/>
        <v>60617.66</v>
      </c>
      <c r="E24" s="56">
        <f t="shared" si="7"/>
        <v>60029.869999999995</v>
      </c>
      <c r="F24" s="56">
        <f t="shared" si="7"/>
        <v>63252.639999999999</v>
      </c>
      <c r="G24" s="56">
        <f t="shared" si="7"/>
        <v>63223.539999999994</v>
      </c>
      <c r="H24" s="56">
        <f t="shared" si="7"/>
        <v>47579.459999999992</v>
      </c>
      <c r="I24" s="56">
        <f t="shared" si="7"/>
        <v>103469.67000000001</v>
      </c>
      <c r="J24" s="56">
        <f t="shared" si="7"/>
        <v>121753.59999999999</v>
      </c>
      <c r="K24" s="56">
        <f t="shared" si="7"/>
        <v>54113.45</v>
      </c>
      <c r="L24" s="56">
        <f t="shared" si="7"/>
        <v>109676.67000000001</v>
      </c>
      <c r="M24" s="56">
        <f t="shared" si="7"/>
        <v>93195.65</v>
      </c>
      <c r="N24" s="56">
        <f t="shared" si="7"/>
        <v>910434.39999999991</v>
      </c>
    </row>
    <row r="25" spans="1:14" ht="12.95" customHeight="1" x14ac:dyDescent="0.25">
      <c r="A25" s="75" t="s">
        <v>48</v>
      </c>
      <c r="B25" s="75"/>
      <c r="C25" s="75"/>
      <c r="D25" s="17"/>
      <c r="E25" s="17"/>
      <c r="F25" s="17"/>
      <c r="G25" s="17"/>
      <c r="H25" s="17"/>
      <c r="I25" s="17"/>
      <c r="J25" s="17"/>
      <c r="K25" s="17"/>
      <c r="L25" s="75" t="s">
        <v>28</v>
      </c>
      <c r="M25" s="75"/>
      <c r="N25" s="75"/>
    </row>
    <row r="26" spans="1:14" ht="12.95" customHeight="1" x14ac:dyDescent="0.25">
      <c r="A26" s="63"/>
      <c r="B26" s="63"/>
      <c r="C26" s="63"/>
      <c r="D26" s="17"/>
      <c r="E26" s="17"/>
      <c r="F26" s="17"/>
      <c r="G26" s="17"/>
      <c r="H26" s="17"/>
      <c r="I26" s="17"/>
      <c r="J26" s="17"/>
      <c r="K26" s="17"/>
      <c r="L26" s="63"/>
      <c r="M26" s="63"/>
      <c r="N26" s="63"/>
    </row>
    <row r="27" spans="1:14" ht="12.95" customHeight="1" x14ac:dyDescent="0.25">
      <c r="A27" s="75" t="s">
        <v>27</v>
      </c>
      <c r="B27" s="75"/>
      <c r="C27" s="75"/>
      <c r="D27" s="17"/>
      <c r="E27" s="17"/>
      <c r="F27" s="17"/>
      <c r="G27" s="17"/>
      <c r="H27" s="17"/>
      <c r="I27" s="17"/>
      <c r="J27" s="17"/>
      <c r="K27" s="17"/>
      <c r="L27" s="75" t="s">
        <v>30</v>
      </c>
      <c r="M27" s="75"/>
      <c r="N27" s="75"/>
    </row>
    <row r="28" spans="1:14" ht="12.95" customHeight="1" x14ac:dyDescent="0.25"/>
  </sheetData>
  <mergeCells count="5">
    <mergeCell ref="A1:N1"/>
    <mergeCell ref="A25:C25"/>
    <mergeCell ref="L25:N25"/>
    <mergeCell ref="A27:C27"/>
    <mergeCell ref="L27:N27"/>
  </mergeCells>
  <pageMargins left="0.70866141732283472" right="0.70866141732283472" top="0.74803149606299213" bottom="0" header="0.31496062992125984" footer="0"/>
  <pageSetup paperSize="9" scale="9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5"/>
  <sheetViews>
    <sheetView workbookViewId="0">
      <selection activeCell="D19" sqref="D19"/>
    </sheetView>
  </sheetViews>
  <sheetFormatPr defaultRowHeight="15" x14ac:dyDescent="0.25"/>
  <cols>
    <col min="1" max="1" width="4.5703125" customWidth="1"/>
    <col min="2" max="2" width="55.85546875" customWidth="1"/>
    <col min="3" max="3" width="10.5703125" customWidth="1"/>
    <col min="4" max="4" width="12.7109375" customWidth="1"/>
  </cols>
  <sheetData>
    <row r="1" spans="1:4" ht="21" x14ac:dyDescent="0.35">
      <c r="A1" s="9"/>
      <c r="B1" s="76" t="s">
        <v>54</v>
      </c>
      <c r="C1" s="76"/>
      <c r="D1" s="76"/>
    </row>
    <row r="2" spans="1:4" ht="15.75" x14ac:dyDescent="0.25">
      <c r="A2" s="9"/>
      <c r="B2" s="3" t="s">
        <v>6</v>
      </c>
      <c r="C2" s="1"/>
      <c r="D2" s="1"/>
    </row>
    <row r="3" spans="1:4" ht="15.75" x14ac:dyDescent="0.25">
      <c r="A3" s="9"/>
      <c r="B3" s="71" t="s">
        <v>32</v>
      </c>
      <c r="C3" s="71"/>
      <c r="D3" s="71"/>
    </row>
    <row r="4" spans="1:4" x14ac:dyDescent="0.25">
      <c r="A4" s="10"/>
      <c r="B4" s="8" t="s">
        <v>0</v>
      </c>
      <c r="C4" s="8" t="s">
        <v>1</v>
      </c>
      <c r="D4" s="8" t="s">
        <v>26</v>
      </c>
    </row>
    <row r="5" spans="1:4" x14ac:dyDescent="0.25">
      <c r="A5" s="36"/>
      <c r="B5" s="37" t="s">
        <v>11</v>
      </c>
      <c r="C5" s="30"/>
      <c r="D5" s="30"/>
    </row>
    <row r="6" spans="1:4" x14ac:dyDescent="0.25">
      <c r="A6" s="36">
        <v>1</v>
      </c>
      <c r="B6" s="30" t="s">
        <v>90</v>
      </c>
      <c r="C6" s="30">
        <v>918</v>
      </c>
      <c r="D6" s="37"/>
    </row>
    <row r="7" spans="1:4" ht="30" x14ac:dyDescent="0.25">
      <c r="A7" s="36">
        <v>2</v>
      </c>
      <c r="B7" s="30" t="s">
        <v>91</v>
      </c>
      <c r="C7" s="30">
        <v>918</v>
      </c>
      <c r="D7" s="37"/>
    </row>
    <row r="8" spans="1:4" x14ac:dyDescent="0.25">
      <c r="A8" s="36"/>
      <c r="B8" s="37" t="s">
        <v>88</v>
      </c>
      <c r="C8" s="37">
        <f>SUM(C6:C7)</f>
        <v>1836</v>
      </c>
      <c r="D8" s="37">
        <f>C8</f>
        <v>1836</v>
      </c>
    </row>
    <row r="9" spans="1:4" x14ac:dyDescent="0.25">
      <c r="A9" s="47"/>
      <c r="B9" s="37" t="s">
        <v>12</v>
      </c>
      <c r="C9" s="30"/>
      <c r="D9" s="37"/>
    </row>
    <row r="10" spans="1:4" x14ac:dyDescent="0.25">
      <c r="A10" s="47">
        <v>1</v>
      </c>
      <c r="B10" s="30" t="s">
        <v>96</v>
      </c>
      <c r="C10" s="30">
        <f>2462+4624</f>
        <v>7086</v>
      </c>
      <c r="D10" s="37"/>
    </row>
    <row r="11" spans="1:4" x14ac:dyDescent="0.25">
      <c r="A11" s="47">
        <v>2</v>
      </c>
      <c r="B11" s="30" t="s">
        <v>97</v>
      </c>
      <c r="C11" s="30">
        <v>5508</v>
      </c>
      <c r="D11" s="37"/>
    </row>
    <row r="12" spans="1:4" ht="15.75" customHeight="1" x14ac:dyDescent="0.25">
      <c r="A12" s="47"/>
      <c r="B12" s="37" t="s">
        <v>93</v>
      </c>
      <c r="C12" s="37">
        <f>SUM(C10:C11)</f>
        <v>12594</v>
      </c>
      <c r="D12" s="37">
        <f>C12+D8</f>
        <v>14430</v>
      </c>
    </row>
    <row r="13" spans="1:4" x14ac:dyDescent="0.25">
      <c r="A13" s="47"/>
      <c r="B13" s="37" t="s">
        <v>13</v>
      </c>
      <c r="C13" s="30"/>
      <c r="D13" s="37"/>
    </row>
    <row r="14" spans="1:4" x14ac:dyDescent="0.25">
      <c r="A14" s="47">
        <v>1</v>
      </c>
      <c r="B14" s="30" t="s">
        <v>99</v>
      </c>
      <c r="C14" s="37">
        <v>2194.92</v>
      </c>
      <c r="D14" s="37">
        <f>C14+D12</f>
        <v>16624.919999999998</v>
      </c>
    </row>
    <row r="15" spans="1:4" x14ac:dyDescent="0.25">
      <c r="A15" s="47"/>
      <c r="B15" s="37" t="s">
        <v>14</v>
      </c>
      <c r="C15" s="30"/>
      <c r="D15" s="37"/>
    </row>
    <row r="16" spans="1:4" x14ac:dyDescent="0.25">
      <c r="A16" s="47">
        <v>1</v>
      </c>
      <c r="B16" s="30" t="s">
        <v>103</v>
      </c>
      <c r="C16" s="30">
        <v>919.96</v>
      </c>
      <c r="D16" s="37">
        <f>C16+D14</f>
        <v>17544.879999999997</v>
      </c>
    </row>
    <row r="17" spans="1:4" x14ac:dyDescent="0.25">
      <c r="A17" s="36"/>
      <c r="B17" s="37" t="s">
        <v>15</v>
      </c>
      <c r="C17" s="30"/>
      <c r="D17" s="37"/>
    </row>
    <row r="18" spans="1:4" x14ac:dyDescent="0.25">
      <c r="A18" s="36">
        <v>1</v>
      </c>
      <c r="B18" s="30" t="s">
        <v>113</v>
      </c>
      <c r="C18" s="37">
        <v>8030</v>
      </c>
      <c r="D18" s="37">
        <f>C18+D16</f>
        <v>25574.879999999997</v>
      </c>
    </row>
    <row r="19" spans="1:4" x14ac:dyDescent="0.25">
      <c r="A19" s="36"/>
      <c r="B19" s="37"/>
      <c r="C19" s="30"/>
      <c r="D19" s="37"/>
    </row>
    <row r="20" spans="1:4" x14ac:dyDescent="0.25">
      <c r="A20" s="36"/>
      <c r="B20" s="30"/>
      <c r="C20" s="30"/>
      <c r="D20" s="37"/>
    </row>
    <row r="21" spans="1:4" x14ac:dyDescent="0.25">
      <c r="A21" s="36"/>
      <c r="B21" s="37"/>
      <c r="C21" s="37"/>
      <c r="D21" s="37"/>
    </row>
    <row r="22" spans="1:4" x14ac:dyDescent="0.25">
      <c r="A22" s="36"/>
      <c r="B22" s="30"/>
      <c r="C22" s="30"/>
      <c r="D22" s="37"/>
    </row>
    <row r="23" spans="1:4" x14ac:dyDescent="0.25">
      <c r="A23" s="36"/>
      <c r="B23" s="30"/>
      <c r="C23" s="30"/>
      <c r="D23" s="37"/>
    </row>
    <row r="24" spans="1:4" x14ac:dyDescent="0.25">
      <c r="A24" s="36"/>
      <c r="B24" s="37"/>
      <c r="C24" s="37"/>
      <c r="D24" s="37"/>
    </row>
    <row r="25" spans="1:4" x14ac:dyDescent="0.25">
      <c r="A25" s="36"/>
      <c r="B25" s="37"/>
      <c r="C25" s="30"/>
      <c r="D25" s="37"/>
    </row>
    <row r="26" spans="1:4" x14ac:dyDescent="0.25">
      <c r="A26" s="36"/>
      <c r="B26" s="30"/>
      <c r="C26" s="30"/>
      <c r="D26" s="37"/>
    </row>
    <row r="27" spans="1:4" x14ac:dyDescent="0.25">
      <c r="A27" s="36"/>
      <c r="B27" s="30"/>
      <c r="C27" s="30"/>
      <c r="D27" s="37"/>
    </row>
    <row r="28" spans="1:4" x14ac:dyDescent="0.25">
      <c r="A28" s="36"/>
      <c r="B28" s="37"/>
      <c r="C28" s="37"/>
      <c r="D28" s="37"/>
    </row>
    <row r="29" spans="1:4" x14ac:dyDescent="0.25">
      <c r="A29" s="36"/>
      <c r="B29" s="37"/>
      <c r="C29" s="30"/>
      <c r="D29" s="30"/>
    </row>
    <row r="30" spans="1:4" x14ac:dyDescent="0.25">
      <c r="A30" s="36"/>
      <c r="B30" s="30"/>
      <c r="C30" s="30"/>
      <c r="D30" s="30"/>
    </row>
    <row r="31" spans="1:4" x14ac:dyDescent="0.25">
      <c r="A31" s="36"/>
      <c r="B31" s="30"/>
      <c r="C31" s="30"/>
      <c r="D31" s="30"/>
    </row>
    <row r="32" spans="1:4" x14ac:dyDescent="0.25">
      <c r="A32" s="36"/>
      <c r="B32" s="37"/>
      <c r="C32" s="37"/>
      <c r="D32" s="37"/>
    </row>
    <row r="33" spans="1:4" x14ac:dyDescent="0.25">
      <c r="A33" s="46"/>
      <c r="B33" s="46"/>
      <c r="C33" s="46"/>
      <c r="D33" s="46"/>
    </row>
    <row r="34" spans="1:4" x14ac:dyDescent="0.25">
      <c r="A34" s="46"/>
      <c r="B34" s="46"/>
      <c r="C34" s="46"/>
      <c r="D34" s="46"/>
    </row>
    <row r="35" spans="1:4" x14ac:dyDescent="0.25">
      <c r="A35" s="46"/>
      <c r="B35" s="46"/>
      <c r="C35" s="46"/>
      <c r="D35" s="4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конструкт.эл.</vt:lpstr>
      <vt:lpstr>ТО эл.оборуд.</vt:lpstr>
      <vt:lpstr>ТО ин.оборуд.</vt:lpstr>
      <vt:lpstr>ТР конструкт.эл</vt:lpstr>
      <vt:lpstr>ТР инж.об.</vt:lpstr>
      <vt:lpstr>ТР эл.оборуд.</vt:lpstr>
      <vt:lpstr>Лиц.счет.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2025-02-13T03:37:54Z</cp:lastPrinted>
  <dcterms:created xsi:type="dcterms:W3CDTF">2011-07-25T05:21:17Z</dcterms:created>
  <dcterms:modified xsi:type="dcterms:W3CDTF">2025-02-13T03:45:51Z</dcterms:modified>
</cp:coreProperties>
</file>