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Советская\"/>
    </mc:Choice>
  </mc:AlternateContent>
  <xr:revisionPtr revIDLastSave="0" documentId="13_ncr:1_{C6152CEC-2FF1-4B8E-8F04-43CB10FC6EC6}" xr6:coauthVersionLast="47" xr6:coauthVersionMax="47" xr10:uidLastSave="{00000000-0000-0000-0000-000000000000}"/>
  <bookViews>
    <workbookView xWindow="-120" yWindow="-120" windowWidth="29040" windowHeight="15840" tabRatio="745" activeTab="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н.работы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4" l="1"/>
  <c r="C38" i="4"/>
  <c r="D46" i="2"/>
  <c r="D39" i="6"/>
  <c r="C39" i="6"/>
  <c r="D77" i="1"/>
  <c r="C77" i="1"/>
  <c r="C76" i="1"/>
  <c r="D33" i="4"/>
  <c r="D37" i="6"/>
  <c r="C37" i="6"/>
  <c r="D44" i="2"/>
  <c r="C44" i="2"/>
  <c r="D70" i="1"/>
  <c r="C70" i="1"/>
  <c r="C31" i="4"/>
  <c r="C33" i="6"/>
  <c r="C32" i="6"/>
  <c r="C65" i="1"/>
  <c r="C29" i="6" l="1"/>
  <c r="C57" i="1"/>
  <c r="C26" i="6"/>
  <c r="C27" i="6" s="1"/>
  <c r="C36" i="2"/>
  <c r="C51" i="1"/>
  <c r="C27" i="4"/>
  <c r="C23" i="6"/>
  <c r="C47" i="1"/>
  <c r="C23" i="4"/>
  <c r="C12" i="9"/>
  <c r="C43" i="1"/>
  <c r="C37" i="1" l="1"/>
  <c r="C35" i="1"/>
  <c r="C39" i="1" s="1"/>
  <c r="C26" i="2"/>
  <c r="C31" i="1"/>
  <c r="C26" i="1"/>
  <c r="C17" i="4" l="1"/>
  <c r="D6" i="7"/>
  <c r="D8" i="7" s="1"/>
  <c r="D10" i="7" s="1"/>
  <c r="C17" i="6"/>
  <c r="C19" i="6" s="1"/>
  <c r="C18" i="2"/>
  <c r="C20" i="2" s="1"/>
  <c r="C12" i="4" l="1"/>
  <c r="C14" i="6"/>
  <c r="C15" i="2"/>
  <c r="C11" i="5"/>
  <c r="C10" i="5"/>
  <c r="C18" i="1"/>
  <c r="D6" i="9"/>
  <c r="D12" i="9" s="1"/>
  <c r="D14" i="9" s="1"/>
  <c r="D16" i="9" s="1"/>
  <c r="C8" i="4"/>
  <c r="D8" i="4" s="1"/>
  <c r="C9" i="6"/>
  <c r="D9" i="6" s="1"/>
  <c r="D14" i="6" s="1"/>
  <c r="D19" i="6" s="1"/>
  <c r="D23" i="6" s="1"/>
  <c r="D27" i="6" s="1"/>
  <c r="D29" i="6" s="1"/>
  <c r="D33" i="6" s="1"/>
  <c r="C9" i="2"/>
  <c r="D9" i="2" s="1"/>
  <c r="D15" i="2" s="1"/>
  <c r="D20" i="2" s="1"/>
  <c r="D26" i="2" s="1"/>
  <c r="D28" i="2" s="1"/>
  <c r="D30" i="2" s="1"/>
  <c r="D32" i="2" s="1"/>
  <c r="D36" i="2" s="1"/>
  <c r="D38" i="2" s="1"/>
  <c r="D40" i="2" s="1"/>
  <c r="C11" i="1"/>
  <c r="D11" i="1" s="1"/>
  <c r="G9" i="5"/>
  <c r="D12" i="4" l="1"/>
  <c r="D17" i="4" s="1"/>
  <c r="D19" i="4" s="1"/>
  <c r="D23" i="4" s="1"/>
  <c r="D27" i="4" s="1"/>
  <c r="D31" i="4" s="1"/>
  <c r="D18" i="1"/>
  <c r="D26" i="1" s="1"/>
  <c r="D31" i="1" s="1"/>
  <c r="D39" i="1" s="1"/>
  <c r="D43" i="1" s="1"/>
  <c r="D47" i="1" s="1"/>
  <c r="D51" i="1" s="1"/>
  <c r="D57" i="1" s="1"/>
  <c r="D65" i="1" s="1"/>
  <c r="D6" i="3"/>
  <c r="D8" i="3" s="1"/>
  <c r="N16" i="5" l="1"/>
  <c r="E4" i="5" l="1"/>
  <c r="M4" i="5"/>
  <c r="L4" i="5"/>
  <c r="K4" i="5"/>
  <c r="J4" i="5"/>
  <c r="I4" i="5"/>
  <c r="H4" i="5"/>
  <c r="G4" i="5"/>
  <c r="F4" i="5"/>
  <c r="D4" i="5"/>
  <c r="C4" i="5"/>
  <c r="B4" i="5"/>
  <c r="F14" i="5"/>
  <c r="E14" i="5"/>
  <c r="D14" i="5"/>
  <c r="E19" i="5"/>
  <c r="E9" i="5"/>
  <c r="N13" i="5"/>
  <c r="N12" i="5"/>
  <c r="N11" i="5"/>
  <c r="N10" i="5"/>
  <c r="N8" i="5"/>
  <c r="N6" i="5"/>
  <c r="N5" i="5"/>
  <c r="N22" i="5"/>
  <c r="N21" i="5"/>
  <c r="N20" i="5"/>
  <c r="M19" i="5"/>
  <c r="L19" i="5"/>
  <c r="K19" i="5"/>
  <c r="J19" i="5"/>
  <c r="I19" i="5"/>
  <c r="H19" i="5"/>
  <c r="G19" i="5"/>
  <c r="F19" i="5"/>
  <c r="D19" i="5"/>
  <c r="C19" i="5"/>
  <c r="B19" i="5"/>
  <c r="N18" i="5"/>
  <c r="M14" i="5"/>
  <c r="L14" i="5"/>
  <c r="K14" i="5"/>
  <c r="J14" i="5"/>
  <c r="I14" i="5"/>
  <c r="H14" i="5"/>
  <c r="G14" i="5"/>
  <c r="C14" i="5"/>
  <c r="N17" i="5"/>
  <c r="M9" i="5"/>
  <c r="L9" i="5"/>
  <c r="K9" i="5"/>
  <c r="J9" i="5"/>
  <c r="I9" i="5"/>
  <c r="H9" i="5"/>
  <c r="F9" i="5"/>
  <c r="D9" i="5"/>
  <c r="C9" i="5"/>
  <c r="B14" i="5"/>
  <c r="B9" i="5"/>
  <c r="C24" i="5" l="1"/>
  <c r="D24" i="5"/>
  <c r="M24" i="5"/>
  <c r="J24" i="5"/>
  <c r="I24" i="5"/>
  <c r="H24" i="5"/>
  <c r="L24" i="5"/>
  <c r="B24" i="5"/>
  <c r="G24" i="5"/>
  <c r="K24" i="5"/>
  <c r="F24" i="5"/>
  <c r="E24" i="5"/>
  <c r="N4" i="5"/>
  <c r="N19" i="5"/>
  <c r="N23" i="5"/>
  <c r="N15" i="5" l="1"/>
  <c r="N14" i="5"/>
  <c r="N9" i="5" l="1"/>
  <c r="N24" i="5" s="1"/>
</calcChain>
</file>

<file path=xl/sharedStrings.xml><?xml version="1.0" encoding="utf-8"?>
<sst xmlns="http://schemas.openxmlformats.org/spreadsheetml/2006/main" count="288" uniqueCount="150">
  <si>
    <t>Советская 1а</t>
  </si>
  <si>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</si>
  <si>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</si>
  <si>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</si>
  <si>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</si>
  <si>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</si>
  <si>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</si>
  <si>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</si>
  <si>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</si>
  <si>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</si>
  <si>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</si>
  <si>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</si>
  <si>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</si>
  <si>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</si>
  <si>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</si>
  <si>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</si>
  <si>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</si>
  <si>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</si>
  <si>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</si>
  <si>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</si>
  <si>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</si>
  <si>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</si>
  <si>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</si>
  <si>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</si>
  <si>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</si>
  <si>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</si>
  <si>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</si>
  <si>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Советская, 1а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</si>
  <si>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</si>
  <si>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</si>
  <si>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</si>
  <si>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</si>
  <si>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</si>
  <si>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</si>
  <si>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</si>
  <si>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</si>
  <si>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Е.А.</t>
  </si>
  <si>
    <t>уборка придомовой территории</t>
  </si>
  <si>
    <t>3.Техническое обслуживание электрооборудования</t>
  </si>
  <si>
    <t>4.Текущий ремонт конструктивных элементов</t>
  </si>
  <si>
    <t>5.Текущий ремонт инженерного оборудования</t>
  </si>
  <si>
    <t>Дополнительные работы</t>
  </si>
  <si>
    <t>4.Дополнительные работы</t>
  </si>
  <si>
    <t>ХВС</t>
  </si>
  <si>
    <t>ГВС</t>
  </si>
  <si>
    <t>электроэнергия</t>
  </si>
  <si>
    <t>5.ОДН:</t>
  </si>
  <si>
    <t>7. Расходы по содержанию УК</t>
  </si>
  <si>
    <t>Техобслуживание и снятие показаний общедомового теплосчетчика</t>
  </si>
  <si>
    <t>Директор ООО УК "Крокус"</t>
  </si>
  <si>
    <t>Дезинфекция</t>
  </si>
  <si>
    <t>Тех.обслуживание домофона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</si>
  <si>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</si>
  <si>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</si>
  <si>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2024г</t>
  </si>
  <si>
    <t>Лицевой счёт  2024г</t>
  </si>
  <si>
    <t>Отогрев канализационных труб на крыше</t>
  </si>
  <si>
    <t>Прочистка канализации в подвале под подъездами №1,6,7</t>
  </si>
  <si>
    <t>Очистка канализационных труб от куржака. Обход подвала,прочитска канализации подъезд №6</t>
  </si>
  <si>
    <t>Уборка снега с козырьков над подъездами</t>
  </si>
  <si>
    <t>Очистка куржаков</t>
  </si>
  <si>
    <t>Ремонт светильника замена лампочки и предохранителя Подъезд №2</t>
  </si>
  <si>
    <t>Ремонт подъездного освещения подъезд №4</t>
  </si>
  <si>
    <t>Замена светильника Подъезд №5</t>
  </si>
  <si>
    <t>Замена доводчика входной двери Подъезд №7</t>
  </si>
  <si>
    <t>Лицевой счёт 2024г</t>
  </si>
  <si>
    <t>Замена стояка ГВС Квартира №45,48</t>
  </si>
  <si>
    <t>Замена стояка отопления с квартиры №103 до первого этажа</t>
  </si>
  <si>
    <t>Дератизация</t>
  </si>
  <si>
    <t>Отогрев и очистка водосточных воронок от куржака</t>
  </si>
  <si>
    <t>Устранение течи на батарее магазин Бристоль</t>
  </si>
  <si>
    <t>Замена участка трубы на стояка ГВС Квартира №71</t>
  </si>
  <si>
    <t>Ремонт соединительной муфты на стояке отопления в подвале</t>
  </si>
  <si>
    <t>Итого за февраль</t>
  </si>
  <si>
    <t>Отогрев водосточных труб</t>
  </si>
  <si>
    <t>Очистка водосточного слива на крыше</t>
  </si>
  <si>
    <t>Ремонт светльника в тамбуре подъезд №2</t>
  </si>
  <si>
    <t>Ремонт светильника замена лампочки и предохранителя Подъезд №4</t>
  </si>
  <si>
    <t>Демонтаж, монтаж эл.розетки в подвале</t>
  </si>
  <si>
    <t>Ремонт стояка ГВС. Ремонт отопления узел №2 подъезд №6</t>
  </si>
  <si>
    <t>Ремонт участка трубы в узле №2. Установка хомута на стояк ГВс в узле №1</t>
  </si>
  <si>
    <t>Ремонт участка трубы стояка отопления в подвале подъезда №2</t>
  </si>
  <si>
    <t>Замена тройника на стояке отопления в подвале подъезд №5</t>
  </si>
  <si>
    <t>Замена стояка ГВС квартира №10</t>
  </si>
  <si>
    <t>Прочистка канализации квартира №104</t>
  </si>
  <si>
    <t>Итого за март</t>
  </si>
  <si>
    <t>Изготовление и установка трапа к подъезду №4</t>
  </si>
  <si>
    <t>Уборка снега с крыши</t>
  </si>
  <si>
    <t>Выявление неисправностей с электроэнергией квартира №14</t>
  </si>
  <si>
    <t>Ремонт светильника, замена лампочки и схем подъезд №4,5</t>
  </si>
  <si>
    <t>Демонтаж, монтаж горелых пакетных выключателей Квартира №73,74</t>
  </si>
  <si>
    <t>Замена вводного кабеля в квартиру №14</t>
  </si>
  <si>
    <t>Ремонт стояков отопления в подвале №7</t>
  </si>
  <si>
    <t>Прокладка дополнительного стояка отопления квартира №4</t>
  </si>
  <si>
    <t>Замена канализационного стояка в кухне квартира №104</t>
  </si>
  <si>
    <t>Обход подвала на предмет утече</t>
  </si>
  <si>
    <t>Итого за апрель</t>
  </si>
  <si>
    <t>Запенивание технических отверстий квартира №104</t>
  </si>
  <si>
    <t>Ремонт подъездной двери подъезд №3</t>
  </si>
  <si>
    <t xml:space="preserve">Установка сливов на подъездные козырьки </t>
  </si>
  <si>
    <t>Замена запорной арматуры на теплоузле №1</t>
  </si>
  <si>
    <t>Отключение отопления</t>
  </si>
  <si>
    <t>Прочистка стояка канализации в подвале</t>
  </si>
  <si>
    <t>Прочистка центрального стояка канализации</t>
  </si>
  <si>
    <t>Итого за май</t>
  </si>
  <si>
    <t>Работы ППР, эл.щитов ВРУ №5,6,7  подъезд №1-8</t>
  </si>
  <si>
    <t>Итого за июнь</t>
  </si>
  <si>
    <t>Скос травы на придомовой территории</t>
  </si>
  <si>
    <t>Зачистка покраска металлических ножек у скамеек</t>
  </si>
  <si>
    <t>Покраска скамеек 11  штук</t>
  </si>
  <si>
    <t xml:space="preserve">Замена досок на лавочках возле подъездов </t>
  </si>
  <si>
    <t>Замена тройника в подвале на обратке</t>
  </si>
  <si>
    <t>Замена отопительных приборов и стояков отопления квартира №7,3,10</t>
  </si>
  <si>
    <t>Итого за июль</t>
  </si>
  <si>
    <t>Ремонт светильников замена лампочек и схем подъезд №3</t>
  </si>
  <si>
    <t>Устранение неполадок с электроэнергией квартира №55</t>
  </si>
  <si>
    <t>Ремонт крылец подъезд №6,7</t>
  </si>
  <si>
    <t>Замена участка водосточной трубы подъезд №8</t>
  </si>
  <si>
    <t>Замена кранов ГВС в подвале по стояку квартира № 74,77,80,89</t>
  </si>
  <si>
    <t>Итого за август</t>
  </si>
  <si>
    <t>Демонтаж опалубки у подъездов №6,7</t>
  </si>
  <si>
    <t>Демонтаж старых проводов на крыше</t>
  </si>
  <si>
    <t>Ремонт светильников замена лампочек и схем подъезд №2,4,7,1</t>
  </si>
  <si>
    <t>Спиливание кустарников</t>
  </si>
  <si>
    <t>Запуск отопления</t>
  </si>
  <si>
    <t>Прочистка вентиляции квартира №1</t>
  </si>
  <si>
    <t>Итого за сентябрь</t>
  </si>
  <si>
    <t>Ремонт светильников, замена лампочек и схем подъезд №8,1,2,4</t>
  </si>
  <si>
    <t>Демонтаж  монтаж светильникло в подъезде №3</t>
  </si>
  <si>
    <t>Прочистка вентелей квартира №100</t>
  </si>
  <si>
    <t>Устранение течи на стояке отопления Полиция</t>
  </si>
  <si>
    <t>Прочистка канализации квартира №97</t>
  </si>
  <si>
    <t>Итого за октябрь</t>
  </si>
  <si>
    <t>Перенос светильника, ремонт светильника замена лампочки и схемы подъезд №2  5 этаж</t>
  </si>
  <si>
    <t>Ремонт светильников замена лампочек и схем подъезд №8,1</t>
  </si>
  <si>
    <t>Замена двух отопитиельных приборов квартира №112</t>
  </si>
  <si>
    <t>Замена стояка ГВС квартира №48-45</t>
  </si>
  <si>
    <t>Прочистка канализации квартира №57</t>
  </si>
  <si>
    <t>Итого за ноябрь</t>
  </si>
  <si>
    <t>Демонтаж отливов с подъездных козырьков</t>
  </si>
  <si>
    <t>Работы ППР</t>
  </si>
  <si>
    <t>Ремонт светильников замена лампочек и схем подъезд №4</t>
  </si>
  <si>
    <t>Замена участка трубы на стояке отопления в подвале подъезд №8</t>
  </si>
  <si>
    <t>Устранениеттечи на стояке ГВС квартира №14</t>
  </si>
  <si>
    <t>Прочистка канализации в кухне квартира №103</t>
  </si>
  <si>
    <t>Устранение течи на конвекторе отопления квартира №87,14</t>
  </si>
  <si>
    <t>Итого за декабрь</t>
  </si>
  <si>
    <t>Промывка отопительного прибора установка перемычки квартира №112</t>
  </si>
  <si>
    <t>Замена тройника на стояке отопления в подвале</t>
  </si>
  <si>
    <t>Замена стояка отопления в кухне квартира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</si>
</sst>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6" fillId="0" borderId="1" xfId="0" applyNumberFormat="1" applyFont="1" applyBorder="1"/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0" xfId="0" applyFont="1"/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2" fontId="8" fillId="0" borderId="2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9" fillId="0" borderId="2" xfId="0" applyFont="1" applyBorder="1" applyAlignment="1">
      <alignment wrapText="1"/>
    </xf>
    <xf numFmtId="2" fontId="9" fillId="0" borderId="1" xfId="0" applyNumberFormat="1" applyFont="1" applyBorder="1"/>
    <xf numFmtId="2" fontId="8" fillId="0" borderId="1" xfId="0" applyNumberFormat="1" applyFont="1" applyBorder="1"/>
    <xf numFmtId="2" fontId="9" fillId="0" borderId="5" xfId="0" applyNumberFormat="1" applyFont="1" applyBorder="1"/>
    <xf numFmtId="0" fontId="9" fillId="0" borderId="1" xfId="0" applyFont="1" applyBorder="1" applyAlignment="1">
      <alignment horizontal="left"/>
    </xf>
    <xf numFmtId="2" fontId="9" fillId="0" borderId="7" xfId="0" applyNumberFormat="1" applyFont="1" applyBorder="1"/>
    <xf numFmtId="0" fontId="8" fillId="0" borderId="2" xfId="0" applyFont="1" applyBorder="1"/>
    <xf numFmtId="0" fontId="9" fillId="0" borderId="6" xfId="0" applyFont="1" applyBorder="1"/>
    <xf numFmtId="0" fontId="8" fillId="0" borderId="1" xfId="0" applyFont="1" applyBorder="1" applyAlignment="1">
      <alignment horizontal="left"/>
    </xf>
    <xf numFmtId="0" fontId="9" fillId="0" borderId="2" xfId="0" applyFont="1" applyBorder="1"/>
    <xf numFmtId="0" fontId="11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" fillId="0" borderId="5" xfId="0" applyFont="1" applyBorder="1"/>
    <xf numFmtId="0" fontId="9" fillId="0" borderId="1" xfId="0" applyFont="1" applyBorder="1" applyAlignment="1">
      <alignment horizontal="left" wrapText="1"/>
    </xf>
    <xf numFmtId="0" fontId="8" fillId="0" borderId="6" xfId="0" applyFont="1" applyBorder="1"/>
    <xf numFmtId="0" fontId="1" fillId="0" borderId="7" xfId="0" applyFont="1" applyBorder="1"/>
    <xf numFmtId="0" fontId="13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9"/>
  <sheetViews>
    <sheetView topLeftCell="A58" workbookViewId="0">
      <selection activeCell="D77" sqref="D7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0" t="s">
        <v>55</v>
      </c>
      <c r="C1" s="60"/>
      <c r="D1" s="60"/>
      <c r="E1" s="6"/>
      <c r="F1" s="6"/>
      <c r="G1" s="6"/>
      <c r="H1" s="6"/>
    </row>
    <row r="2" spans="1:8" ht="15.75" x14ac:dyDescent="0.25">
      <c r="A2" s="1"/>
      <c r="B2" s="2" t="s">
        <v>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9" t="s">
        <v>5</v>
      </c>
      <c r="C3" s="59"/>
      <c r="D3" s="59"/>
      <c r="E3" s="1"/>
      <c r="F3" s="1"/>
      <c r="G3" s="1"/>
      <c r="H3" s="1"/>
    </row>
    <row r="4" spans="1:8" x14ac:dyDescent="0.25">
      <c r="A4" s="7"/>
      <c r="B4" s="8" t="s">
        <v>1</v>
      </c>
      <c r="C4" s="8" t="s">
        <v>2</v>
      </c>
      <c r="D4" s="8" t="s">
        <v>28</v>
      </c>
      <c r="E4" s="1"/>
      <c r="F4" s="1"/>
      <c r="G4" s="1"/>
      <c r="H4" s="1"/>
    </row>
    <row r="5" spans="1:8" x14ac:dyDescent="0.25">
      <c r="A5" s="7"/>
      <c r="B5" s="3" t="s">
        <v>3</v>
      </c>
      <c r="C5" s="7"/>
      <c r="D5" s="7"/>
      <c r="E5" s="1"/>
      <c r="F5" s="1"/>
      <c r="G5" s="1"/>
      <c r="H5" s="1"/>
    </row>
    <row r="6" spans="1:8" ht="27" customHeight="1" x14ac:dyDescent="0.25">
      <c r="A6" s="29">
        <v>1</v>
      </c>
      <c r="B6" s="29" t="s">
        <v>48</v>
      </c>
      <c r="C6" s="29">
        <v>1223.92</v>
      </c>
      <c r="D6" s="30"/>
      <c r="E6" s="1"/>
      <c r="F6" s="1"/>
    </row>
    <row r="7" spans="1:8" ht="60" x14ac:dyDescent="0.25">
      <c r="A7" s="29">
        <v>2</v>
      </c>
      <c r="B7" s="29" t="s">
        <v>52</v>
      </c>
      <c r="C7" s="29">
        <v>935</v>
      </c>
      <c r="D7" s="29"/>
      <c r="E7" s="1"/>
      <c r="F7" s="1"/>
    </row>
    <row r="8" spans="1:8" s="5" customFormat="1" x14ac:dyDescent="0.25">
      <c r="A8" s="29">
        <v>3</v>
      </c>
      <c r="B8" s="29" t="s">
        <v>56</v>
      </c>
      <c r="C8" s="29">
        <v>918</v>
      </c>
      <c r="D8" s="30"/>
      <c r="E8" s="4"/>
      <c r="F8" s="4"/>
    </row>
    <row r="9" spans="1:8" ht="30" x14ac:dyDescent="0.25">
      <c r="A9" s="29">
        <v>4</v>
      </c>
      <c r="B9" s="29" t="s">
        <v>57</v>
      </c>
      <c r="C9" s="29">
        <v>4131</v>
      </c>
      <c r="D9" s="30"/>
      <c r="E9" s="1"/>
      <c r="F9" s="1"/>
    </row>
    <row r="10" spans="1:8" ht="45" x14ac:dyDescent="0.25">
      <c r="A10" s="29">
        <v>5</v>
      </c>
      <c r="B10" s="29" t="s">
        <v>58</v>
      </c>
      <c r="C10" s="29">
        <v>1377</v>
      </c>
      <c r="D10" s="30"/>
      <c r="E10" s="1"/>
      <c r="F10" s="1"/>
    </row>
    <row r="11" spans="1:8" x14ac:dyDescent="0.25">
      <c r="A11" s="29"/>
      <c r="B11" s="30" t="s">
        <v>53</v>
      </c>
      <c r="C11" s="30">
        <f>SUM(C6:C10)</f>
        <v>8584.92</v>
      </c>
      <c r="D11" s="30">
        <f>C11</f>
        <v>8584.92</v>
      </c>
      <c r="E11" s="1"/>
      <c r="F11" s="1"/>
    </row>
    <row r="12" spans="1:8" x14ac:dyDescent="0.25">
      <c r="A12" s="7"/>
      <c r="B12" s="3" t="s">
        <v>6</v>
      </c>
      <c r="C12" s="7"/>
      <c r="D12" s="7"/>
      <c r="E12" s="1"/>
      <c r="F12" s="1"/>
    </row>
    <row r="13" spans="1:8" ht="30" x14ac:dyDescent="0.25">
      <c r="A13" s="29">
        <v>1</v>
      </c>
      <c r="B13" s="29" t="s">
        <v>48</v>
      </c>
      <c r="C13" s="29">
        <v>1223.92</v>
      </c>
      <c r="D13" s="30"/>
      <c r="E13" s="1"/>
      <c r="F13" s="1"/>
    </row>
    <row r="14" spans="1:8" ht="60" x14ac:dyDescent="0.25">
      <c r="A14" s="29">
        <v>2</v>
      </c>
      <c r="B14" s="29" t="s">
        <v>52</v>
      </c>
      <c r="C14" s="29">
        <v>935</v>
      </c>
      <c r="D14" s="29"/>
      <c r="E14" s="1"/>
      <c r="F14" s="1"/>
    </row>
    <row r="15" spans="1:8" x14ac:dyDescent="0.25">
      <c r="A15" s="29">
        <v>4</v>
      </c>
      <c r="B15" s="29" t="s">
        <v>70</v>
      </c>
      <c r="C15" s="29">
        <v>1377</v>
      </c>
      <c r="D15" s="29"/>
      <c r="E15" s="1"/>
      <c r="F15" s="1"/>
    </row>
    <row r="16" spans="1:8" ht="30" x14ac:dyDescent="0.25">
      <c r="A16" s="29">
        <v>5</v>
      </c>
      <c r="B16" s="29" t="s">
        <v>71</v>
      </c>
      <c r="C16" s="29">
        <v>2754</v>
      </c>
      <c r="D16" s="29"/>
      <c r="E16" s="1"/>
      <c r="F16" s="1"/>
    </row>
    <row r="17" spans="1:9" ht="30" x14ac:dyDescent="0.25">
      <c r="A17" s="29">
        <v>6</v>
      </c>
      <c r="B17" s="29" t="s">
        <v>72</v>
      </c>
      <c r="C17" s="29">
        <v>2135.5</v>
      </c>
      <c r="D17" s="30"/>
      <c r="E17" s="1"/>
      <c r="F17" s="1"/>
    </row>
    <row r="18" spans="1:9" x14ac:dyDescent="0.25">
      <c r="A18" s="29"/>
      <c r="B18" s="30" t="s">
        <v>73</v>
      </c>
      <c r="C18" s="30">
        <f>SUM(C13:C17)</f>
        <v>8425.42</v>
      </c>
      <c r="D18" s="30">
        <f>C18+D11</f>
        <v>17010.34</v>
      </c>
      <c r="E18" s="1"/>
      <c r="F18" s="1"/>
    </row>
    <row r="19" spans="1:9" x14ac:dyDescent="0.25">
      <c r="A19" s="7"/>
      <c r="B19" s="3" t="s">
        <v>4</v>
      </c>
      <c r="C19" s="7"/>
      <c r="D19" s="7"/>
      <c r="E19" s="1"/>
      <c r="F19" s="1"/>
    </row>
    <row r="20" spans="1:9" s="5" customFormat="1" ht="30" x14ac:dyDescent="0.25">
      <c r="A20" s="29">
        <v>1</v>
      </c>
      <c r="B20" s="29" t="s">
        <v>48</v>
      </c>
      <c r="C20" s="29">
        <v>1223.92</v>
      </c>
      <c r="D20" s="30"/>
      <c r="E20" s="4"/>
      <c r="F20" s="4"/>
    </row>
    <row r="21" spans="1:9" s="5" customFormat="1" ht="60" x14ac:dyDescent="0.25">
      <c r="A21" s="29">
        <v>2</v>
      </c>
      <c r="B21" s="29" t="s">
        <v>52</v>
      </c>
      <c r="C21" s="29">
        <v>935</v>
      </c>
      <c r="D21" s="29"/>
      <c r="E21" s="4"/>
      <c r="F21" s="4"/>
    </row>
    <row r="22" spans="1:9" ht="30" x14ac:dyDescent="0.25">
      <c r="A22" s="29">
        <v>3</v>
      </c>
      <c r="B22" s="29" t="s">
        <v>81</v>
      </c>
      <c r="C22" s="29">
        <v>1854</v>
      </c>
      <c r="D22" s="29"/>
      <c r="E22" s="1"/>
      <c r="F22" s="1"/>
    </row>
    <row r="23" spans="1:9" ht="30" x14ac:dyDescent="0.25">
      <c r="A23" s="29">
        <v>4</v>
      </c>
      <c r="B23" s="29" t="s">
        <v>82</v>
      </c>
      <c r="C23" s="29">
        <v>3364</v>
      </c>
      <c r="D23" s="30"/>
      <c r="E23" s="1"/>
      <c r="F23" s="1"/>
      <c r="I23" s="5"/>
    </row>
    <row r="24" spans="1:9" x14ac:dyDescent="0.25">
      <c r="A24" s="29">
        <v>5</v>
      </c>
      <c r="B24" s="29" t="s">
        <v>83</v>
      </c>
      <c r="C24" s="29">
        <v>4459.8</v>
      </c>
      <c r="D24" s="30"/>
      <c r="E24" s="1"/>
      <c r="F24" s="1"/>
    </row>
    <row r="25" spans="1:9" x14ac:dyDescent="0.25">
      <c r="A25" s="7">
        <v>6</v>
      </c>
      <c r="B25" s="13" t="s">
        <v>84</v>
      </c>
      <c r="C25" s="13">
        <v>2754</v>
      </c>
      <c r="D25" s="7"/>
      <c r="E25" s="1"/>
      <c r="F25" s="1"/>
    </row>
    <row r="26" spans="1:9" x14ac:dyDescent="0.25">
      <c r="A26" s="29"/>
      <c r="B26" s="30" t="s">
        <v>85</v>
      </c>
      <c r="C26" s="30">
        <f>SUM(C20:C25)</f>
        <v>14590.720000000001</v>
      </c>
      <c r="D26" s="30">
        <f>C26+D18</f>
        <v>31601.06</v>
      </c>
      <c r="E26" s="1"/>
      <c r="F26" s="1"/>
    </row>
    <row r="27" spans="1:9" x14ac:dyDescent="0.25">
      <c r="A27" s="7"/>
      <c r="B27" s="3" t="s">
        <v>8</v>
      </c>
      <c r="C27" s="7"/>
      <c r="D27" s="7"/>
      <c r="E27" s="1"/>
      <c r="F27" s="1"/>
    </row>
    <row r="28" spans="1:9" ht="30" x14ac:dyDescent="0.25">
      <c r="A28" s="29">
        <v>1</v>
      </c>
      <c r="B28" s="29" t="s">
        <v>48</v>
      </c>
      <c r="C28" s="29">
        <v>1223.92</v>
      </c>
      <c r="D28" s="30"/>
      <c r="E28" s="1"/>
      <c r="F28" s="1"/>
    </row>
    <row r="29" spans="1:9" ht="60" x14ac:dyDescent="0.25">
      <c r="A29" s="29">
        <v>2</v>
      </c>
      <c r="B29" s="29" t="s">
        <v>52</v>
      </c>
      <c r="C29" s="29">
        <v>935</v>
      </c>
      <c r="D29" s="29"/>
      <c r="E29" s="1"/>
      <c r="F29" s="1"/>
    </row>
    <row r="30" spans="1:9" x14ac:dyDescent="0.25">
      <c r="A30" s="29">
        <v>3</v>
      </c>
      <c r="B30" s="29" t="s">
        <v>95</v>
      </c>
      <c r="C30" s="29">
        <v>1377</v>
      </c>
      <c r="D30" s="29"/>
      <c r="E30" s="1"/>
      <c r="F30" s="1"/>
    </row>
    <row r="31" spans="1:9" x14ac:dyDescent="0.25">
      <c r="A31" s="29"/>
      <c r="B31" s="30" t="s">
        <v>96</v>
      </c>
      <c r="C31" s="30">
        <f>SUM(C28:C30)</f>
        <v>3535.92</v>
      </c>
      <c r="D31" s="30">
        <f>C31+D26</f>
        <v>35136.980000000003</v>
      </c>
      <c r="E31" s="1"/>
      <c r="F31" s="1"/>
    </row>
    <row r="32" spans="1:9" x14ac:dyDescent="0.25">
      <c r="A32" s="7"/>
      <c r="B32" s="3" t="s">
        <v>9</v>
      </c>
      <c r="C32" s="7"/>
      <c r="D32" s="7"/>
      <c r="E32" s="1"/>
      <c r="F32" s="1"/>
    </row>
    <row r="33" spans="1:6" ht="30" x14ac:dyDescent="0.25">
      <c r="A33" s="29">
        <v>1</v>
      </c>
      <c r="B33" s="29" t="s">
        <v>48</v>
      </c>
      <c r="C33" s="29">
        <v>1223.92</v>
      </c>
      <c r="D33" s="30"/>
      <c r="E33" s="1"/>
      <c r="F33" s="1"/>
    </row>
    <row r="34" spans="1:6" ht="60" x14ac:dyDescent="0.25">
      <c r="A34" s="29">
        <v>2</v>
      </c>
      <c r="B34" s="29" t="s">
        <v>52</v>
      </c>
      <c r="C34" s="29">
        <v>935</v>
      </c>
      <c r="D34" s="29"/>
      <c r="E34" s="1"/>
      <c r="F34" s="1"/>
    </row>
    <row r="35" spans="1:6" x14ac:dyDescent="0.25">
      <c r="A35" s="29">
        <v>3</v>
      </c>
      <c r="B35" s="29" t="s">
        <v>95</v>
      </c>
      <c r="C35" s="29">
        <f>459</f>
        <v>459</v>
      </c>
      <c r="D35" s="30"/>
      <c r="E35" s="1"/>
      <c r="F35" s="1"/>
    </row>
    <row r="36" spans="1:6" x14ac:dyDescent="0.25">
      <c r="A36" s="29">
        <v>4</v>
      </c>
      <c r="B36" s="29" t="s">
        <v>101</v>
      </c>
      <c r="C36" s="29">
        <v>918</v>
      </c>
      <c r="D36" s="29"/>
      <c r="E36" s="1"/>
      <c r="F36" s="1"/>
    </row>
    <row r="37" spans="1:6" x14ac:dyDescent="0.25">
      <c r="A37" s="29">
        <v>5</v>
      </c>
      <c r="B37" s="29" t="s">
        <v>102</v>
      </c>
      <c r="C37" s="29">
        <f>4819.5</f>
        <v>4819.5</v>
      </c>
      <c r="D37" s="29"/>
      <c r="E37" s="1"/>
      <c r="F37" s="1"/>
    </row>
    <row r="38" spans="1:6" x14ac:dyDescent="0.25">
      <c r="A38" s="29">
        <v>6</v>
      </c>
      <c r="B38" s="29" t="s">
        <v>103</v>
      </c>
      <c r="C38" s="29">
        <v>1836</v>
      </c>
      <c r="D38" s="30"/>
      <c r="E38" s="1"/>
      <c r="F38" s="1"/>
    </row>
    <row r="39" spans="1:6" x14ac:dyDescent="0.25">
      <c r="A39" s="29"/>
      <c r="B39" s="30" t="s">
        <v>104</v>
      </c>
      <c r="C39" s="30">
        <f>SUM(C33:C38)</f>
        <v>10191.42</v>
      </c>
      <c r="D39" s="30">
        <f>C39+D31</f>
        <v>45328.4</v>
      </c>
      <c r="E39" s="1"/>
      <c r="F39" s="1"/>
    </row>
    <row r="40" spans="1:6" x14ac:dyDescent="0.25">
      <c r="A40" s="7"/>
      <c r="B40" s="3" t="s">
        <v>10</v>
      </c>
      <c r="C40" s="7"/>
      <c r="D40" s="7"/>
      <c r="E40" s="1"/>
      <c r="F40" s="1"/>
    </row>
    <row r="41" spans="1:6" ht="30" x14ac:dyDescent="0.25">
      <c r="A41" s="29">
        <v>1</v>
      </c>
      <c r="B41" s="29" t="s">
        <v>48</v>
      </c>
      <c r="C41" s="29">
        <v>1223.92</v>
      </c>
      <c r="D41" s="30"/>
      <c r="E41" s="1"/>
      <c r="F41" s="1"/>
    </row>
    <row r="42" spans="1:6" ht="60" x14ac:dyDescent="0.25">
      <c r="A42" s="29">
        <v>2</v>
      </c>
      <c r="B42" s="29" t="s">
        <v>52</v>
      </c>
      <c r="C42" s="29">
        <v>935</v>
      </c>
      <c r="D42" s="29"/>
      <c r="E42" s="1"/>
      <c r="F42" s="1"/>
    </row>
    <row r="43" spans="1:6" x14ac:dyDescent="0.25">
      <c r="A43" s="29"/>
      <c r="B43" s="30" t="s">
        <v>106</v>
      </c>
      <c r="C43" s="30">
        <f>SUM(C41:C42)</f>
        <v>2158.92</v>
      </c>
      <c r="D43" s="30">
        <f>C43+D39</f>
        <v>47487.32</v>
      </c>
      <c r="E43" s="1"/>
      <c r="F43" s="1"/>
    </row>
    <row r="44" spans="1:6" x14ac:dyDescent="0.25">
      <c r="A44" s="7"/>
      <c r="B44" s="3" t="s">
        <v>11</v>
      </c>
      <c r="C44" s="7"/>
      <c r="D44" s="7"/>
      <c r="E44" s="1"/>
      <c r="F44" s="1"/>
    </row>
    <row r="45" spans="1:6" ht="30" x14ac:dyDescent="0.25">
      <c r="A45" s="29">
        <v>1</v>
      </c>
      <c r="B45" s="29" t="s">
        <v>48</v>
      </c>
      <c r="C45" s="29">
        <v>1223.92</v>
      </c>
      <c r="D45" s="30"/>
      <c r="E45" s="1"/>
      <c r="F45" s="1"/>
    </row>
    <row r="46" spans="1:6" ht="60" x14ac:dyDescent="0.25">
      <c r="A46" s="29">
        <v>2</v>
      </c>
      <c r="B46" s="29" t="s">
        <v>52</v>
      </c>
      <c r="C46" s="29">
        <v>935</v>
      </c>
      <c r="D46" s="29"/>
      <c r="E46" s="1"/>
      <c r="F46" s="1"/>
    </row>
    <row r="47" spans="1:6" x14ac:dyDescent="0.25">
      <c r="A47" s="29"/>
      <c r="B47" s="30" t="s">
        <v>113</v>
      </c>
      <c r="C47" s="30">
        <f>SUM(C45:C46)</f>
        <v>2158.92</v>
      </c>
      <c r="D47" s="30">
        <f>C47+D43</f>
        <v>49646.239999999998</v>
      </c>
      <c r="E47" s="1"/>
      <c r="F47" s="1"/>
    </row>
    <row r="48" spans="1:6" x14ac:dyDescent="0.25">
      <c r="A48" s="7"/>
      <c r="B48" s="3" t="s">
        <v>12</v>
      </c>
      <c r="C48" s="7"/>
      <c r="D48" s="7"/>
      <c r="E48" s="1"/>
      <c r="F48" s="1"/>
    </row>
    <row r="49" spans="1:6" ht="30" x14ac:dyDescent="0.25">
      <c r="A49" s="29">
        <v>1</v>
      </c>
      <c r="B49" s="29" t="s">
        <v>48</v>
      </c>
      <c r="C49" s="29">
        <v>1223.92</v>
      </c>
      <c r="D49" s="30"/>
      <c r="E49" s="1"/>
      <c r="F49" s="1"/>
    </row>
    <row r="50" spans="1:6" ht="60" x14ac:dyDescent="0.25">
      <c r="A50" s="29">
        <v>2</v>
      </c>
      <c r="B50" s="29" t="s">
        <v>52</v>
      </c>
      <c r="C50" s="29">
        <v>935</v>
      </c>
      <c r="D50" s="29"/>
      <c r="E50" s="1"/>
      <c r="F50" s="1"/>
    </row>
    <row r="51" spans="1:6" x14ac:dyDescent="0.25">
      <c r="A51" s="29"/>
      <c r="B51" s="30" t="s">
        <v>119</v>
      </c>
      <c r="C51" s="30">
        <f>SUM(C49:C50)</f>
        <v>2158.92</v>
      </c>
      <c r="D51" s="30">
        <f>C51+D47</f>
        <v>51805.159999999996</v>
      </c>
      <c r="E51" s="1"/>
      <c r="F51" s="1"/>
    </row>
    <row r="52" spans="1:6" x14ac:dyDescent="0.25">
      <c r="A52" s="7"/>
      <c r="B52" s="3" t="s">
        <v>13</v>
      </c>
      <c r="C52" s="7"/>
      <c r="D52" s="7"/>
      <c r="E52" s="1"/>
      <c r="F52" s="1"/>
    </row>
    <row r="53" spans="1:6" ht="30" x14ac:dyDescent="0.25">
      <c r="A53" s="29">
        <v>1</v>
      </c>
      <c r="B53" s="29" t="s">
        <v>48</v>
      </c>
      <c r="C53" s="29">
        <v>1223.92</v>
      </c>
      <c r="D53" s="30"/>
      <c r="E53" s="1"/>
      <c r="F53" s="1"/>
    </row>
    <row r="54" spans="1:6" ht="60" x14ac:dyDescent="0.25">
      <c r="A54" s="29">
        <v>2</v>
      </c>
      <c r="B54" s="29" t="s">
        <v>52</v>
      </c>
      <c r="C54" s="29">
        <v>935</v>
      </c>
      <c r="D54" s="29"/>
      <c r="E54" s="1"/>
      <c r="F54" s="1"/>
    </row>
    <row r="55" spans="1:6" x14ac:dyDescent="0.25">
      <c r="A55" s="29">
        <v>3</v>
      </c>
      <c r="B55" s="29" t="s">
        <v>124</v>
      </c>
      <c r="C55" s="29">
        <v>2760</v>
      </c>
      <c r="D55" s="30"/>
      <c r="E55" s="1"/>
      <c r="F55" s="1"/>
    </row>
    <row r="56" spans="1:6" x14ac:dyDescent="0.25">
      <c r="A56" s="29">
        <v>4</v>
      </c>
      <c r="B56" s="29" t="s">
        <v>125</v>
      </c>
      <c r="C56" s="29">
        <v>1380</v>
      </c>
      <c r="D56" s="30"/>
      <c r="E56" s="1"/>
      <c r="F56" s="1"/>
    </row>
    <row r="57" spans="1:6" x14ac:dyDescent="0.25">
      <c r="A57" s="29"/>
      <c r="B57" s="30" t="s">
        <v>126</v>
      </c>
      <c r="C57" s="30">
        <f>SUM(C53:C56)</f>
        <v>6298.92</v>
      </c>
      <c r="D57" s="30">
        <f>C57+D51</f>
        <v>58104.079999999994</v>
      </c>
      <c r="E57" s="1"/>
      <c r="F57" s="1"/>
    </row>
    <row r="58" spans="1:6" x14ac:dyDescent="0.25">
      <c r="A58" s="7"/>
      <c r="B58" s="3" t="s">
        <v>14</v>
      </c>
      <c r="C58" s="7"/>
      <c r="D58" s="7"/>
      <c r="E58" s="1"/>
      <c r="F58" s="1"/>
    </row>
    <row r="59" spans="1:6" ht="30" x14ac:dyDescent="0.25">
      <c r="A59" s="29">
        <v>1</v>
      </c>
      <c r="B59" s="29" t="s">
        <v>48</v>
      </c>
      <c r="C59" s="29">
        <v>935</v>
      </c>
      <c r="D59" s="30"/>
      <c r="E59" s="1"/>
      <c r="F59" s="1"/>
    </row>
    <row r="60" spans="1:6" ht="60" x14ac:dyDescent="0.25">
      <c r="A60" s="29">
        <v>2</v>
      </c>
      <c r="B60" s="29" t="s">
        <v>52</v>
      </c>
      <c r="C60" s="29">
        <v>1223.92</v>
      </c>
      <c r="D60" s="29"/>
      <c r="E60" s="1"/>
      <c r="F60" s="1"/>
    </row>
    <row r="61" spans="1:6" x14ac:dyDescent="0.25">
      <c r="A61" s="29">
        <v>3</v>
      </c>
      <c r="B61" s="29" t="s">
        <v>95</v>
      </c>
      <c r="C61" s="29">
        <v>690</v>
      </c>
      <c r="D61" s="30"/>
      <c r="E61" s="1"/>
      <c r="F61" s="1"/>
    </row>
    <row r="62" spans="1:6" x14ac:dyDescent="0.25">
      <c r="A62" s="29">
        <v>4</v>
      </c>
      <c r="B62" s="29" t="s">
        <v>129</v>
      </c>
      <c r="C62" s="29">
        <v>4140</v>
      </c>
      <c r="D62" s="30"/>
      <c r="E62" s="1"/>
      <c r="F62" s="1"/>
    </row>
    <row r="63" spans="1:6" x14ac:dyDescent="0.25">
      <c r="A63" s="29">
        <v>5</v>
      </c>
      <c r="B63" s="29" t="s">
        <v>130</v>
      </c>
      <c r="C63" s="29">
        <v>966.1</v>
      </c>
      <c r="D63" s="29"/>
      <c r="E63" s="1"/>
      <c r="F63" s="1"/>
    </row>
    <row r="64" spans="1:6" x14ac:dyDescent="0.25">
      <c r="A64" s="29">
        <v>6</v>
      </c>
      <c r="B64" s="32" t="s">
        <v>131</v>
      </c>
      <c r="C64" s="29">
        <v>1380</v>
      </c>
      <c r="D64" s="30"/>
      <c r="E64" s="1"/>
      <c r="F64" s="1"/>
    </row>
    <row r="65" spans="1:6" x14ac:dyDescent="0.25">
      <c r="A65" s="29"/>
      <c r="B65" s="55" t="s">
        <v>132</v>
      </c>
      <c r="C65" s="30">
        <f>SUM(C59:C64)</f>
        <v>9335.02</v>
      </c>
      <c r="D65" s="30">
        <f>C65+D57</f>
        <v>67439.099999999991</v>
      </c>
      <c r="E65" s="1"/>
      <c r="F65" s="1"/>
    </row>
    <row r="66" spans="1:6" x14ac:dyDescent="0.25">
      <c r="A66" s="7"/>
      <c r="B66" s="3" t="s">
        <v>15</v>
      </c>
      <c r="C66" s="7"/>
      <c r="D66" s="7"/>
      <c r="E66" s="1"/>
      <c r="F66" s="1"/>
    </row>
    <row r="67" spans="1:6" ht="30" x14ac:dyDescent="0.25">
      <c r="A67" s="29">
        <v>1</v>
      </c>
      <c r="B67" s="29" t="s">
        <v>48</v>
      </c>
      <c r="C67" s="29">
        <v>935</v>
      </c>
      <c r="D67" s="30"/>
      <c r="E67" s="1"/>
      <c r="F67" s="1"/>
    </row>
    <row r="68" spans="1:6" ht="60" x14ac:dyDescent="0.25">
      <c r="A68" s="29">
        <v>2</v>
      </c>
      <c r="B68" s="29" t="s">
        <v>52</v>
      </c>
      <c r="C68" s="29">
        <v>1223.92</v>
      </c>
      <c r="D68" s="29"/>
      <c r="E68" s="1"/>
      <c r="F68" s="1"/>
    </row>
    <row r="69" spans="1:6" x14ac:dyDescent="0.25">
      <c r="A69" s="7">
        <v>3</v>
      </c>
      <c r="B69" s="29" t="s">
        <v>137</v>
      </c>
      <c r="C69" s="58">
        <v>1380</v>
      </c>
      <c r="D69" s="7"/>
      <c r="E69" s="1"/>
      <c r="F69" s="1"/>
    </row>
    <row r="70" spans="1:6" x14ac:dyDescent="0.25">
      <c r="A70" s="29"/>
      <c r="B70" s="30" t="s">
        <v>138</v>
      </c>
      <c r="C70" s="30">
        <f>SUM(C67:C69)</f>
        <v>3538.92</v>
      </c>
      <c r="D70" s="30">
        <f>C70+D65</f>
        <v>70978.01999999999</v>
      </c>
      <c r="E70" s="1"/>
      <c r="F70" s="1"/>
    </row>
    <row r="71" spans="1:6" x14ac:dyDescent="0.25">
      <c r="A71" s="7"/>
      <c r="B71" s="3" t="s">
        <v>16</v>
      </c>
      <c r="C71" s="7"/>
      <c r="D71" s="7"/>
      <c r="E71" s="1"/>
      <c r="F71" s="1"/>
    </row>
    <row r="72" spans="1:6" ht="30" x14ac:dyDescent="0.25">
      <c r="A72" s="29">
        <v>1</v>
      </c>
      <c r="B72" s="29" t="s">
        <v>48</v>
      </c>
      <c r="C72" s="29">
        <v>935</v>
      </c>
      <c r="D72" s="30"/>
      <c r="E72" s="1"/>
      <c r="F72" s="1"/>
    </row>
    <row r="73" spans="1:6" ht="60" x14ac:dyDescent="0.25">
      <c r="A73" s="29">
        <v>2</v>
      </c>
      <c r="B73" s="29" t="s">
        <v>52</v>
      </c>
      <c r="C73" s="29">
        <v>1223.92</v>
      </c>
      <c r="D73" s="29"/>
      <c r="E73" s="1"/>
      <c r="F73" s="1"/>
    </row>
    <row r="74" spans="1:6" x14ac:dyDescent="0.25">
      <c r="A74" s="29">
        <v>3</v>
      </c>
      <c r="B74" s="32" t="s">
        <v>143</v>
      </c>
      <c r="C74" s="29">
        <v>1620</v>
      </c>
      <c r="D74" s="30"/>
      <c r="E74" s="1"/>
      <c r="F74" s="1"/>
    </row>
    <row r="75" spans="1:6" x14ac:dyDescent="0.25">
      <c r="A75" s="29">
        <v>4</v>
      </c>
      <c r="B75" s="29" t="s">
        <v>144</v>
      </c>
      <c r="C75" s="29">
        <v>1380</v>
      </c>
      <c r="D75" s="30"/>
      <c r="E75" s="1"/>
      <c r="F75" s="1"/>
    </row>
    <row r="76" spans="1:6" ht="30" x14ac:dyDescent="0.25">
      <c r="A76" s="29">
        <v>5</v>
      </c>
      <c r="B76" s="29" t="s">
        <v>145</v>
      </c>
      <c r="C76" s="29">
        <f>1620+930</f>
        <v>2550</v>
      </c>
      <c r="D76" s="30"/>
      <c r="E76" s="1"/>
      <c r="F76" s="1"/>
    </row>
    <row r="77" spans="1:6" x14ac:dyDescent="0.25">
      <c r="A77" s="29"/>
      <c r="B77" s="30" t="s">
        <v>146</v>
      </c>
      <c r="C77" s="30">
        <f>SUM(C72:C76)</f>
        <v>7708.92</v>
      </c>
      <c r="D77" s="30">
        <f>C77+D70</f>
        <v>78686.939999999988</v>
      </c>
      <c r="E77" s="1"/>
      <c r="F77" s="1"/>
    </row>
    <row r="78" spans="1:6" x14ac:dyDescent="0.25">
      <c r="A78" s="29"/>
      <c r="B78" s="32"/>
      <c r="C78" s="29"/>
      <c r="D78" s="30"/>
      <c r="E78" s="1"/>
      <c r="F78" s="1"/>
    </row>
    <row r="79" spans="1:6" x14ac:dyDescent="0.25">
      <c r="A79" s="29"/>
      <c r="B79" s="29"/>
      <c r="C79" s="29"/>
      <c r="D79" s="30"/>
      <c r="E79" s="1"/>
      <c r="F79" s="1"/>
    </row>
    <row r="80" spans="1:6" x14ac:dyDescent="0.25">
      <c r="A80" s="29"/>
      <c r="B80" s="30"/>
      <c r="C80" s="30"/>
      <c r="D80" s="30"/>
      <c r="E80" s="1"/>
      <c r="F80" s="1"/>
    </row>
    <row r="81" spans="1:6" x14ac:dyDescent="0.25">
      <c r="A81" s="7"/>
      <c r="B81" s="3"/>
      <c r="C81" s="7"/>
      <c r="D81" s="7"/>
      <c r="E81" s="1"/>
      <c r="F81" s="1"/>
    </row>
    <row r="82" spans="1:6" x14ac:dyDescent="0.25">
      <c r="A82" s="29"/>
      <c r="B82" s="29"/>
      <c r="C82" s="29"/>
      <c r="D82" s="30"/>
      <c r="E82" s="1"/>
      <c r="F82" s="1"/>
    </row>
    <row r="83" spans="1:6" x14ac:dyDescent="0.25">
      <c r="A83" s="29"/>
      <c r="B83" s="29"/>
      <c r="C83" s="29"/>
      <c r="D83" s="29"/>
      <c r="E83" s="1"/>
      <c r="F83" s="1"/>
    </row>
    <row r="84" spans="1:6" x14ac:dyDescent="0.25">
      <c r="A84" s="29"/>
      <c r="B84" s="29"/>
      <c r="C84" s="29"/>
      <c r="D84" s="30"/>
      <c r="E84" s="1"/>
      <c r="F84" s="1"/>
    </row>
    <row r="85" spans="1:6" x14ac:dyDescent="0.25">
      <c r="A85" s="29"/>
      <c r="B85" s="29"/>
      <c r="C85" s="29"/>
      <c r="D85" s="30"/>
      <c r="E85" s="1"/>
      <c r="F85" s="1"/>
    </row>
    <row r="86" spans="1:6" x14ac:dyDescent="0.25">
      <c r="A86" s="29"/>
      <c r="B86" s="29"/>
      <c r="C86" s="29"/>
      <c r="D86" s="30"/>
      <c r="E86" s="1"/>
      <c r="F86" s="1"/>
    </row>
    <row r="87" spans="1:6" x14ac:dyDescent="0.25">
      <c r="A87" s="29"/>
      <c r="B87" s="29"/>
      <c r="C87" s="29"/>
      <c r="D87" s="30"/>
      <c r="E87" s="1"/>
      <c r="F87" s="1"/>
    </row>
    <row r="88" spans="1:6" x14ac:dyDescent="0.25">
      <c r="A88" s="29"/>
      <c r="B88" s="29"/>
      <c r="C88" s="29"/>
      <c r="D88" s="30"/>
      <c r="E88" s="1"/>
      <c r="F88" s="1"/>
    </row>
    <row r="89" spans="1:6" x14ac:dyDescent="0.25">
      <c r="A89" s="29"/>
      <c r="B89" s="29"/>
      <c r="C89" s="29"/>
      <c r="D89" s="30"/>
      <c r="E89" s="1"/>
      <c r="F89" s="1"/>
    </row>
    <row r="90" spans="1:6" x14ac:dyDescent="0.25">
      <c r="A90" s="29"/>
      <c r="B90" s="30"/>
      <c r="C90" s="30"/>
      <c r="D90" s="30"/>
      <c r="E90" s="1"/>
      <c r="F90" s="1"/>
    </row>
    <row r="91" spans="1:6" x14ac:dyDescent="0.25">
      <c r="A91" s="7"/>
      <c r="B91" s="3"/>
      <c r="C91" s="7"/>
      <c r="D91" s="7"/>
      <c r="E91" s="1"/>
      <c r="F91" s="1"/>
    </row>
    <row r="92" spans="1:6" x14ac:dyDescent="0.25">
      <c r="A92" s="29"/>
      <c r="B92" s="29"/>
      <c r="C92" s="29"/>
      <c r="D92" s="30"/>
      <c r="E92" s="1"/>
      <c r="F92" s="1"/>
    </row>
    <row r="93" spans="1:6" x14ac:dyDescent="0.25">
      <c r="A93" s="29"/>
      <c r="B93" s="29"/>
      <c r="C93" s="29"/>
      <c r="D93" s="29"/>
      <c r="E93" s="1"/>
      <c r="F93" s="1"/>
    </row>
    <row r="94" spans="1:6" x14ac:dyDescent="0.25">
      <c r="A94" s="29"/>
      <c r="B94" s="29"/>
      <c r="C94" s="29"/>
      <c r="D94" s="30"/>
      <c r="E94" s="1"/>
      <c r="F94" s="1"/>
    </row>
    <row r="95" spans="1:6" x14ac:dyDescent="0.25">
      <c r="A95" s="29"/>
      <c r="B95" s="29"/>
      <c r="C95" s="29"/>
      <c r="D95" s="30"/>
      <c r="E95" s="1"/>
      <c r="F95" s="1"/>
    </row>
    <row r="96" spans="1:6" x14ac:dyDescent="0.25">
      <c r="A96" s="29"/>
      <c r="B96" s="30"/>
      <c r="C96" s="30"/>
      <c r="D96" s="30"/>
      <c r="E96" s="1"/>
      <c r="F96" s="1"/>
    </row>
    <row r="97" spans="1:6" x14ac:dyDescent="0.25">
      <c r="A97" s="7"/>
      <c r="B97" s="3"/>
      <c r="C97" s="7"/>
      <c r="D97" s="7"/>
      <c r="E97" s="1"/>
      <c r="F97" s="1"/>
    </row>
    <row r="98" spans="1:6" x14ac:dyDescent="0.25">
      <c r="A98" s="29"/>
      <c r="B98" s="29"/>
      <c r="C98" s="29"/>
      <c r="D98" s="30"/>
      <c r="E98" s="1"/>
      <c r="F98" s="1"/>
    </row>
    <row r="99" spans="1:6" x14ac:dyDescent="0.25">
      <c r="A99" s="29"/>
      <c r="B99" s="29"/>
      <c r="C99" s="29"/>
      <c r="D99" s="29"/>
      <c r="E99" s="1"/>
      <c r="F99" s="1"/>
    </row>
    <row r="100" spans="1:6" x14ac:dyDescent="0.25">
      <c r="A100" s="29"/>
      <c r="B100" s="29"/>
      <c r="C100" s="29"/>
      <c r="D100" s="30"/>
      <c r="E100" s="1"/>
      <c r="F100" s="1"/>
    </row>
    <row r="101" spans="1:6" x14ac:dyDescent="0.25">
      <c r="A101" s="29"/>
      <c r="B101" s="30"/>
      <c r="C101" s="30"/>
      <c r="D101" s="30"/>
      <c r="E101" s="1"/>
      <c r="F101" s="1"/>
    </row>
    <row r="102" spans="1:6" x14ac:dyDescent="0.25">
      <c r="A102" s="7"/>
      <c r="B102" s="3"/>
      <c r="C102" s="7"/>
      <c r="D102" s="7"/>
      <c r="E102" s="1"/>
      <c r="F102" s="1"/>
    </row>
    <row r="103" spans="1:6" x14ac:dyDescent="0.25">
      <c r="A103" s="29"/>
      <c r="B103" s="29"/>
      <c r="C103" s="29"/>
      <c r="D103" s="30"/>
      <c r="E103" s="1"/>
      <c r="F103" s="1"/>
    </row>
    <row r="104" spans="1:6" x14ac:dyDescent="0.25">
      <c r="A104" s="29"/>
      <c r="B104" s="29"/>
      <c r="C104" s="29"/>
      <c r="D104" s="29"/>
      <c r="E104" s="1"/>
      <c r="F104" s="1"/>
    </row>
    <row r="105" spans="1:6" x14ac:dyDescent="0.25">
      <c r="A105" s="29"/>
      <c r="B105" s="29"/>
      <c r="C105" s="29"/>
      <c r="D105" s="30"/>
      <c r="E105" s="1"/>
      <c r="F105" s="1"/>
    </row>
    <row r="106" spans="1:6" x14ac:dyDescent="0.25">
      <c r="A106" s="29"/>
      <c r="B106" s="29"/>
      <c r="C106" s="29"/>
      <c r="D106" s="30"/>
      <c r="E106" s="1"/>
      <c r="F106" s="1"/>
    </row>
    <row r="107" spans="1:6" x14ac:dyDescent="0.25">
      <c r="A107" s="29"/>
      <c r="B107" s="32"/>
      <c r="C107" s="29"/>
      <c r="D107" s="30"/>
      <c r="E107" s="1"/>
      <c r="F107" s="1"/>
    </row>
    <row r="108" spans="1:6" x14ac:dyDescent="0.25">
      <c r="A108" s="29"/>
      <c r="B108" s="32"/>
      <c r="C108" s="29"/>
      <c r="D108" s="30"/>
      <c r="E108" s="1"/>
      <c r="F108" s="1"/>
    </row>
    <row r="109" spans="1:6" x14ac:dyDescent="0.25">
      <c r="A109" s="29"/>
      <c r="B109" s="32"/>
      <c r="C109" s="29"/>
      <c r="D109" s="30"/>
      <c r="E109" s="1"/>
      <c r="F109" s="1"/>
    </row>
    <row r="110" spans="1:6" x14ac:dyDescent="0.25">
      <c r="A110" s="29"/>
      <c r="B110" s="32"/>
      <c r="C110" s="29"/>
      <c r="D110" s="30"/>
      <c r="E110" s="1"/>
      <c r="F110" s="1"/>
    </row>
    <row r="111" spans="1:6" x14ac:dyDescent="0.25">
      <c r="A111" s="29"/>
      <c r="B111" s="32"/>
      <c r="C111" s="29"/>
      <c r="D111" s="30"/>
      <c r="E111" s="1"/>
      <c r="F111" s="1"/>
    </row>
    <row r="112" spans="1:6" x14ac:dyDescent="0.25">
      <c r="A112" s="29"/>
      <c r="B112" s="32"/>
      <c r="C112" s="29"/>
      <c r="D112" s="30"/>
      <c r="E112" s="1"/>
      <c r="F112" s="1"/>
    </row>
    <row r="113" spans="1:6" x14ac:dyDescent="0.25">
      <c r="A113" s="29"/>
      <c r="B113" s="55"/>
      <c r="C113" s="30"/>
      <c r="D113" s="30"/>
      <c r="E113" s="1"/>
      <c r="F113" s="1"/>
    </row>
    <row r="114" spans="1:6" x14ac:dyDescent="0.25">
      <c r="A114" s="29"/>
      <c r="B114" s="55"/>
      <c r="C114" s="30"/>
      <c r="D114" s="30"/>
      <c r="E114" s="1"/>
      <c r="F114" s="1"/>
    </row>
    <row r="115" spans="1:6" x14ac:dyDescent="0.25">
      <c r="A115" s="29"/>
      <c r="B115" s="29"/>
      <c r="C115" s="29"/>
      <c r="D115" s="29"/>
      <c r="E115" s="1"/>
      <c r="F115" s="1"/>
    </row>
    <row r="116" spans="1:6" x14ac:dyDescent="0.25">
      <c r="A116" s="31"/>
      <c r="B116" s="31"/>
      <c r="C116" s="31"/>
      <c r="D116" s="31"/>
      <c r="E116" s="1"/>
      <c r="F116" s="1"/>
    </row>
    <row r="117" spans="1:6" x14ac:dyDescent="0.25">
      <c r="E117" s="1"/>
      <c r="F117" s="1"/>
    </row>
    <row r="118" spans="1:6" x14ac:dyDescent="0.25">
      <c r="E118" s="1"/>
      <c r="F118" s="1"/>
    </row>
    <row r="119" spans="1:6" x14ac:dyDescent="0.25">
      <c r="E119" s="1"/>
      <c r="F119" s="1"/>
    </row>
    <row r="120" spans="1:6" x14ac:dyDescent="0.25">
      <c r="E120" s="1"/>
      <c r="F120" s="1"/>
    </row>
    <row r="121" spans="1:6" x14ac:dyDescent="0.25">
      <c r="E121" s="1"/>
      <c r="F121" s="1"/>
    </row>
    <row r="122" spans="1:6" x14ac:dyDescent="0.25">
      <c r="E122" s="1"/>
      <c r="F122" s="1"/>
    </row>
    <row r="123" spans="1:6" x14ac:dyDescent="0.25">
      <c r="E123" s="1"/>
      <c r="F123" s="1"/>
    </row>
    <row r="124" spans="1:6" x14ac:dyDescent="0.25">
      <c r="E124" s="1"/>
      <c r="F124" s="1"/>
    </row>
    <row r="125" spans="1:6" x14ac:dyDescent="0.25">
      <c r="E125" s="1"/>
      <c r="F125" s="1"/>
    </row>
    <row r="126" spans="1:6" x14ac:dyDescent="0.25">
      <c r="E126" s="1"/>
      <c r="F126" s="1"/>
    </row>
    <row r="127" spans="1:6" x14ac:dyDescent="0.25">
      <c r="E127" s="1"/>
      <c r="F127" s="1"/>
    </row>
    <row r="128" spans="1:6" x14ac:dyDescent="0.25">
      <c r="E128" s="1"/>
      <c r="F128" s="1"/>
    </row>
    <row r="129" spans="5:6" x14ac:dyDescent="0.25">
      <c r="E129" s="1"/>
      <c r="F129" s="1"/>
    </row>
    <row r="130" spans="5:6" x14ac:dyDescent="0.25">
      <c r="E130" s="1"/>
      <c r="F130" s="1"/>
    </row>
    <row r="131" spans="5:6" x14ac:dyDescent="0.25">
      <c r="E131" s="1"/>
      <c r="F131" s="1"/>
    </row>
    <row r="132" spans="5:6" x14ac:dyDescent="0.25">
      <c r="E132" s="1"/>
      <c r="F132" s="1"/>
    </row>
    <row r="133" spans="5:6" x14ac:dyDescent="0.25">
      <c r="E133" s="1"/>
      <c r="F133" s="1"/>
    </row>
    <row r="134" spans="5:6" x14ac:dyDescent="0.25">
      <c r="E134" s="1"/>
      <c r="F134" s="1"/>
    </row>
    <row r="135" spans="5:6" x14ac:dyDescent="0.25">
      <c r="E135" s="1"/>
      <c r="F135" s="1"/>
    </row>
    <row r="136" spans="5:6" x14ac:dyDescent="0.25">
      <c r="E136" s="1"/>
      <c r="F136" s="1"/>
    </row>
    <row r="137" spans="5:6" x14ac:dyDescent="0.25">
      <c r="E137" s="1"/>
      <c r="F137" s="1"/>
    </row>
    <row r="138" spans="5:6" x14ac:dyDescent="0.25">
      <c r="E138" s="1"/>
      <c r="F138" s="1"/>
    </row>
    <row r="139" spans="5:6" x14ac:dyDescent="0.25">
      <c r="E139" s="1"/>
      <c r="F139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opLeftCell="A16" workbookViewId="0">
      <selection activeCell="D47" sqref="D47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0" t="s">
        <v>55</v>
      </c>
      <c r="C1" s="60"/>
      <c r="D1" s="60"/>
      <c r="E1" s="6"/>
      <c r="F1" s="6"/>
      <c r="G1" s="6"/>
      <c r="H1" s="6"/>
    </row>
    <row r="2" spans="1:8" ht="15.75" x14ac:dyDescent="0.25">
      <c r="A2" s="1"/>
      <c r="B2" s="2" t="s">
        <v>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9" t="s">
        <v>7</v>
      </c>
      <c r="C3" s="59"/>
      <c r="D3" s="59"/>
      <c r="E3" s="1"/>
      <c r="F3" s="1"/>
      <c r="G3" s="1"/>
      <c r="H3" s="1"/>
    </row>
    <row r="4" spans="1:8" x14ac:dyDescent="0.25">
      <c r="A4" s="7"/>
      <c r="B4" s="8" t="s">
        <v>1</v>
      </c>
      <c r="C4" s="7" t="s">
        <v>2</v>
      </c>
      <c r="D4" s="8" t="s">
        <v>28</v>
      </c>
      <c r="E4" s="1"/>
      <c r="F4" s="1"/>
      <c r="G4" s="1"/>
      <c r="H4" s="1"/>
    </row>
    <row r="5" spans="1:8" x14ac:dyDescent="0.25">
      <c r="A5" s="7"/>
      <c r="B5" s="3" t="s">
        <v>3</v>
      </c>
      <c r="C5" s="7"/>
      <c r="D5" s="7"/>
      <c r="E5" s="1"/>
      <c r="F5" s="1"/>
      <c r="G5" s="1"/>
      <c r="H5" s="1"/>
    </row>
    <row r="6" spans="1:8" s="4" customFormat="1" x14ac:dyDescent="0.25">
      <c r="A6" s="29">
        <v>1</v>
      </c>
      <c r="B6" s="29" t="s">
        <v>51</v>
      </c>
      <c r="C6" s="29">
        <v>4104</v>
      </c>
      <c r="D6" s="30"/>
    </row>
    <row r="7" spans="1:8" s="4" customFormat="1" x14ac:dyDescent="0.25">
      <c r="A7" s="29">
        <v>2</v>
      </c>
      <c r="B7" s="29" t="s">
        <v>59</v>
      </c>
      <c r="C7" s="29">
        <v>2295</v>
      </c>
      <c r="D7" s="30"/>
    </row>
    <row r="8" spans="1:8" s="1" customFormat="1" x14ac:dyDescent="0.25">
      <c r="A8" s="29">
        <v>3</v>
      </c>
      <c r="B8" s="29" t="s">
        <v>60</v>
      </c>
      <c r="C8" s="29">
        <v>918</v>
      </c>
      <c r="D8" s="30"/>
    </row>
    <row r="9" spans="1:8" s="1" customFormat="1" x14ac:dyDescent="0.25">
      <c r="A9" s="29"/>
      <c r="B9" s="30" t="s">
        <v>53</v>
      </c>
      <c r="C9" s="30">
        <f>SUM(C6:C8)</f>
        <v>7317</v>
      </c>
      <c r="D9" s="30">
        <f>C9</f>
        <v>7317</v>
      </c>
    </row>
    <row r="10" spans="1:8" s="1" customFormat="1" x14ac:dyDescent="0.25">
      <c r="A10" s="29"/>
      <c r="B10" s="30" t="s">
        <v>6</v>
      </c>
      <c r="C10" s="51"/>
      <c r="D10" s="52"/>
    </row>
    <row r="11" spans="1:8" s="1" customFormat="1" x14ac:dyDescent="0.25">
      <c r="A11" s="29">
        <v>1</v>
      </c>
      <c r="B11" s="29" t="s">
        <v>51</v>
      </c>
      <c r="C11" s="29">
        <v>4104</v>
      </c>
      <c r="D11" s="30"/>
    </row>
    <row r="12" spans="1:8" s="4" customFormat="1" ht="30" x14ac:dyDescent="0.25">
      <c r="A12" s="7">
        <v>2</v>
      </c>
      <c r="B12" s="29" t="s">
        <v>69</v>
      </c>
      <c r="C12" s="13">
        <v>1836</v>
      </c>
      <c r="D12" s="7"/>
    </row>
    <row r="13" spans="1:8" s="1" customFormat="1" x14ac:dyDescent="0.25">
      <c r="A13" s="29">
        <v>3</v>
      </c>
      <c r="B13" s="29" t="s">
        <v>74</v>
      </c>
      <c r="C13" s="29">
        <v>2754</v>
      </c>
      <c r="D13" s="30"/>
    </row>
    <row r="14" spans="1:8" s="1" customFormat="1" x14ac:dyDescent="0.25">
      <c r="A14" s="29">
        <v>4</v>
      </c>
      <c r="B14" s="29" t="s">
        <v>75</v>
      </c>
      <c r="C14" s="29">
        <v>1377</v>
      </c>
      <c r="D14" s="30"/>
    </row>
    <row r="15" spans="1:8" s="1" customFormat="1" x14ac:dyDescent="0.25">
      <c r="A15" s="29"/>
      <c r="B15" s="30" t="s">
        <v>73</v>
      </c>
      <c r="C15" s="30">
        <f>SUM(C11:C14)</f>
        <v>10071</v>
      </c>
      <c r="D15" s="30">
        <f>C15+D9</f>
        <v>17388</v>
      </c>
    </row>
    <row r="16" spans="1:8" s="1" customFormat="1" x14ac:dyDescent="0.25">
      <c r="A16" s="29"/>
      <c r="B16" s="30" t="s">
        <v>4</v>
      </c>
      <c r="C16" s="51"/>
      <c r="D16" s="52"/>
    </row>
    <row r="17" spans="1:4" s="1" customFormat="1" x14ac:dyDescent="0.25">
      <c r="A17" s="29">
        <v>1</v>
      </c>
      <c r="B17" s="29" t="s">
        <v>51</v>
      </c>
      <c r="C17" s="29">
        <v>4104</v>
      </c>
      <c r="D17" s="30"/>
    </row>
    <row r="18" spans="1:4" s="1" customFormat="1" x14ac:dyDescent="0.25">
      <c r="A18" s="29">
        <v>2</v>
      </c>
      <c r="B18" s="29" t="s">
        <v>86</v>
      </c>
      <c r="C18" s="29">
        <f>3676</f>
        <v>3676</v>
      </c>
      <c r="D18" s="30"/>
    </row>
    <row r="19" spans="1:4" s="1" customFormat="1" x14ac:dyDescent="0.25">
      <c r="A19" s="29">
        <v>3</v>
      </c>
      <c r="B19" s="29" t="s">
        <v>87</v>
      </c>
      <c r="C19" s="29">
        <v>18360</v>
      </c>
      <c r="D19" s="30"/>
    </row>
    <row r="20" spans="1:4" s="1" customFormat="1" x14ac:dyDescent="0.25">
      <c r="A20" s="29"/>
      <c r="B20" s="30" t="s">
        <v>85</v>
      </c>
      <c r="C20" s="30">
        <f>SUM(C17:C19)</f>
        <v>26140</v>
      </c>
      <c r="D20" s="30">
        <f>C20+D15</f>
        <v>43528</v>
      </c>
    </row>
    <row r="21" spans="1:4" s="1" customFormat="1" x14ac:dyDescent="0.25">
      <c r="A21" s="29"/>
      <c r="B21" s="30" t="s">
        <v>8</v>
      </c>
      <c r="C21" s="51"/>
      <c r="D21" s="52"/>
    </row>
    <row r="22" spans="1:4" s="1" customFormat="1" x14ac:dyDescent="0.25">
      <c r="A22" s="29">
        <v>1</v>
      </c>
      <c r="B22" s="29" t="s">
        <v>51</v>
      </c>
      <c r="C22" s="29">
        <v>4560</v>
      </c>
      <c r="D22" s="30"/>
    </row>
    <row r="23" spans="1:4" s="1" customFormat="1" ht="30" x14ac:dyDescent="0.25">
      <c r="A23" s="29">
        <v>2</v>
      </c>
      <c r="B23" s="29" t="s">
        <v>97</v>
      </c>
      <c r="C23" s="29">
        <v>1024</v>
      </c>
      <c r="D23" s="30"/>
    </row>
    <row r="24" spans="1:4" s="1" customFormat="1" x14ac:dyDescent="0.25">
      <c r="A24" s="29">
        <v>3</v>
      </c>
      <c r="B24" s="29" t="s">
        <v>98</v>
      </c>
      <c r="C24" s="29">
        <v>4982.7</v>
      </c>
      <c r="D24" s="30"/>
    </row>
    <row r="25" spans="1:4" s="1" customFormat="1" x14ac:dyDescent="0.25">
      <c r="A25" s="29">
        <v>4</v>
      </c>
      <c r="B25" s="29" t="s">
        <v>99</v>
      </c>
      <c r="C25" s="29">
        <v>1836</v>
      </c>
      <c r="D25" s="30"/>
    </row>
    <row r="26" spans="1:4" s="1" customFormat="1" x14ac:dyDescent="0.25">
      <c r="A26" s="29"/>
      <c r="B26" s="30" t="s">
        <v>96</v>
      </c>
      <c r="C26" s="30">
        <f>SUM(C22:C25)</f>
        <v>12402.7</v>
      </c>
      <c r="D26" s="30">
        <f>C26+D20</f>
        <v>55930.7</v>
      </c>
    </row>
    <row r="27" spans="1:4" s="1" customFormat="1" x14ac:dyDescent="0.25">
      <c r="A27" s="29"/>
      <c r="B27" s="30" t="s">
        <v>9</v>
      </c>
      <c r="C27" s="51"/>
      <c r="D27" s="52"/>
    </row>
    <row r="28" spans="1:4" s="1" customFormat="1" x14ac:dyDescent="0.25">
      <c r="A28" s="29">
        <v>1</v>
      </c>
      <c r="B28" s="29" t="s">
        <v>51</v>
      </c>
      <c r="C28" s="29">
        <v>4560</v>
      </c>
      <c r="D28" s="30">
        <f>C28+D26</f>
        <v>60490.7</v>
      </c>
    </row>
    <row r="29" spans="1:4" s="1" customFormat="1" x14ac:dyDescent="0.25">
      <c r="A29" s="29"/>
      <c r="B29" s="30" t="s">
        <v>10</v>
      </c>
      <c r="C29" s="51"/>
      <c r="D29" s="52"/>
    </row>
    <row r="30" spans="1:4" s="1" customFormat="1" x14ac:dyDescent="0.25">
      <c r="A30" s="29">
        <v>1</v>
      </c>
      <c r="B30" s="29" t="s">
        <v>51</v>
      </c>
      <c r="C30" s="29">
        <v>4560</v>
      </c>
      <c r="D30" s="30">
        <f>C30+D28</f>
        <v>65050.7</v>
      </c>
    </row>
    <row r="31" spans="1:4" s="1" customFormat="1" x14ac:dyDescent="0.25">
      <c r="A31" s="29"/>
      <c r="B31" s="30" t="s">
        <v>11</v>
      </c>
      <c r="C31" s="51"/>
      <c r="D31" s="52"/>
    </row>
    <row r="32" spans="1:4" s="1" customFormat="1" x14ac:dyDescent="0.25">
      <c r="A32" s="29">
        <v>1</v>
      </c>
      <c r="B32" s="29" t="s">
        <v>51</v>
      </c>
      <c r="C32" s="29">
        <v>5700</v>
      </c>
      <c r="D32" s="30">
        <f>C32+D30</f>
        <v>70750.7</v>
      </c>
    </row>
    <row r="33" spans="1:4" s="1" customFormat="1" x14ac:dyDescent="0.25">
      <c r="A33" s="29"/>
      <c r="B33" s="30" t="s">
        <v>12</v>
      </c>
      <c r="C33" s="51"/>
      <c r="D33" s="52"/>
    </row>
    <row r="34" spans="1:4" s="1" customFormat="1" x14ac:dyDescent="0.25">
      <c r="A34" s="29">
        <v>1</v>
      </c>
      <c r="B34" s="29" t="s">
        <v>51</v>
      </c>
      <c r="C34" s="29">
        <v>5700</v>
      </c>
      <c r="D34" s="30"/>
    </row>
    <row r="35" spans="1:4" s="1" customFormat="1" x14ac:dyDescent="0.25">
      <c r="A35" s="29">
        <v>2</v>
      </c>
      <c r="B35" s="29" t="s">
        <v>120</v>
      </c>
      <c r="C35" s="29">
        <v>2760</v>
      </c>
      <c r="D35" s="30"/>
    </row>
    <row r="36" spans="1:4" s="1" customFormat="1" x14ac:dyDescent="0.25">
      <c r="A36" s="29"/>
      <c r="B36" s="30" t="s">
        <v>119</v>
      </c>
      <c r="C36" s="30">
        <f>SUM(C34:C35)</f>
        <v>8460</v>
      </c>
      <c r="D36" s="30">
        <f>C36+D32</f>
        <v>79210.7</v>
      </c>
    </row>
    <row r="37" spans="1:4" s="1" customFormat="1" x14ac:dyDescent="0.25">
      <c r="A37" s="29"/>
      <c r="B37" s="30" t="s">
        <v>13</v>
      </c>
      <c r="C37" s="51"/>
      <c r="D37" s="52"/>
    </row>
    <row r="38" spans="1:4" s="1" customFormat="1" x14ac:dyDescent="0.25">
      <c r="A38" s="29">
        <v>1</v>
      </c>
      <c r="B38" s="29" t="s">
        <v>51</v>
      </c>
      <c r="C38" s="29">
        <v>5700</v>
      </c>
      <c r="D38" s="30">
        <f>C38+D36</f>
        <v>84910.7</v>
      </c>
    </row>
    <row r="39" spans="1:4" s="1" customFormat="1" x14ac:dyDescent="0.25">
      <c r="A39" s="29"/>
      <c r="B39" s="30" t="s">
        <v>14</v>
      </c>
      <c r="C39" s="30"/>
      <c r="D39" s="30"/>
    </row>
    <row r="40" spans="1:4" s="1" customFormat="1" x14ac:dyDescent="0.25">
      <c r="A40" s="29">
        <v>1</v>
      </c>
      <c r="B40" s="29" t="s">
        <v>51</v>
      </c>
      <c r="C40" s="30">
        <v>5700</v>
      </c>
      <c r="D40" s="30">
        <f>C40+D38</f>
        <v>90610.7</v>
      </c>
    </row>
    <row r="41" spans="1:4" s="1" customFormat="1" x14ac:dyDescent="0.25">
      <c r="A41" s="29"/>
      <c r="B41" s="30" t="s">
        <v>15</v>
      </c>
      <c r="C41" s="29"/>
      <c r="D41" s="30"/>
    </row>
    <row r="42" spans="1:4" s="1" customFormat="1" x14ac:dyDescent="0.25">
      <c r="A42" s="29">
        <v>1</v>
      </c>
      <c r="B42" s="29" t="s">
        <v>51</v>
      </c>
      <c r="C42" s="29">
        <v>5700</v>
      </c>
      <c r="D42" s="30"/>
    </row>
    <row r="43" spans="1:4" s="1" customFormat="1" x14ac:dyDescent="0.25">
      <c r="A43" s="29">
        <v>2</v>
      </c>
      <c r="B43" s="29" t="s">
        <v>139</v>
      </c>
      <c r="C43" s="29">
        <v>2760</v>
      </c>
      <c r="D43" s="30"/>
    </row>
    <row r="44" spans="1:4" s="1" customFormat="1" x14ac:dyDescent="0.25">
      <c r="A44" s="29"/>
      <c r="B44" s="30" t="s">
        <v>138</v>
      </c>
      <c r="C44" s="30">
        <f>SUM(C42:C43)</f>
        <v>8460</v>
      </c>
      <c r="D44" s="30">
        <f>C44+D40</f>
        <v>99070.7</v>
      </c>
    </row>
    <row r="45" spans="1:4" s="1" customFormat="1" x14ac:dyDescent="0.25">
      <c r="A45" s="29"/>
      <c r="B45" s="30" t="s">
        <v>16</v>
      </c>
      <c r="C45" s="29"/>
      <c r="D45" s="30"/>
    </row>
    <row r="46" spans="1:4" s="1" customFormat="1" x14ac:dyDescent="0.25">
      <c r="A46" s="29">
        <v>1</v>
      </c>
      <c r="B46" s="29" t="s">
        <v>51</v>
      </c>
      <c r="C46" s="29">
        <v>5700</v>
      </c>
      <c r="D46" s="30">
        <f>C46+D44</f>
        <v>104770.7</v>
      </c>
    </row>
    <row r="47" spans="1:4" s="1" customFormat="1" x14ac:dyDescent="0.25">
      <c r="A47" s="29"/>
      <c r="B47" s="30"/>
      <c r="C47" s="30"/>
      <c r="D47" s="30"/>
    </row>
    <row r="48" spans="1:4" s="1" customFormat="1" x14ac:dyDescent="0.25">
      <c r="A48" s="29"/>
      <c r="B48" s="29"/>
      <c r="C48" s="29"/>
      <c r="D48" s="30"/>
    </row>
    <row r="49" spans="1:4" s="1" customFormat="1" x14ac:dyDescent="0.25">
      <c r="A49" s="29"/>
      <c r="B49" s="30"/>
      <c r="C49" s="30"/>
      <c r="D49" s="30"/>
    </row>
    <row r="50" spans="1:4" s="1" customFormat="1" x14ac:dyDescent="0.25">
      <c r="A50" s="29"/>
      <c r="B50" s="29"/>
      <c r="C50" s="29"/>
      <c r="D50" s="30"/>
    </row>
    <row r="51" spans="1:4" s="1" customFormat="1" x14ac:dyDescent="0.25">
      <c r="A51" s="29"/>
      <c r="B51" s="29"/>
      <c r="C51" s="29"/>
      <c r="D51" s="30"/>
    </row>
    <row r="52" spans="1:4" s="1" customFormat="1" x14ac:dyDescent="0.25">
      <c r="A52" s="29"/>
      <c r="B52" s="29"/>
      <c r="C52" s="29"/>
      <c r="D52" s="30"/>
    </row>
    <row r="53" spans="1:4" s="1" customFormat="1" x14ac:dyDescent="0.25">
      <c r="A53" s="29"/>
      <c r="B53" s="29"/>
      <c r="C53" s="29"/>
      <c r="D53" s="30"/>
    </row>
    <row r="54" spans="1:4" s="1" customFormat="1" x14ac:dyDescent="0.25">
      <c r="A54" s="29"/>
      <c r="B54" s="29"/>
      <c r="C54" s="29"/>
      <c r="D54" s="30"/>
    </row>
    <row r="55" spans="1:4" s="1" customFormat="1" x14ac:dyDescent="0.25">
      <c r="A55" s="29"/>
      <c r="B55" s="29"/>
      <c r="C55" s="29"/>
      <c r="D55" s="30"/>
    </row>
    <row r="56" spans="1:4" s="1" customFormat="1" x14ac:dyDescent="0.25">
      <c r="A56" s="29"/>
      <c r="B56" s="29"/>
      <c r="C56" s="29"/>
      <c r="D56" s="30"/>
    </row>
    <row r="57" spans="1:4" s="1" customFormat="1" x14ac:dyDescent="0.25">
      <c r="A57" s="29"/>
      <c r="B57" s="29"/>
      <c r="C57" s="29"/>
      <c r="D57" s="30"/>
    </row>
    <row r="58" spans="1:4" s="1" customFormat="1" ht="15.75" customHeight="1" x14ac:dyDescent="0.25">
      <c r="A58" s="29"/>
      <c r="B58" s="30"/>
      <c r="C58" s="29"/>
      <c r="D58" s="3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6"/>
  <sheetViews>
    <sheetView topLeftCell="A22" workbookViewId="0">
      <selection activeCell="D40" sqref="D40"/>
    </sheetView>
  </sheetViews>
  <sheetFormatPr defaultRowHeight="15" x14ac:dyDescent="0.25"/>
  <cols>
    <col min="1" max="1" width="4.28515625" customWidth="1"/>
    <col min="2" max="2" width="46" customWidth="1"/>
    <col min="3" max="3" width="11" customWidth="1"/>
    <col min="4" max="4" width="10.42578125" customWidth="1"/>
  </cols>
  <sheetData>
    <row r="1" spans="1:4" ht="15.75" x14ac:dyDescent="0.25">
      <c r="A1" s="1"/>
      <c r="B1" s="60" t="s">
        <v>55</v>
      </c>
      <c r="C1" s="60"/>
      <c r="D1" s="60"/>
    </row>
    <row r="2" spans="1:4" ht="15.75" x14ac:dyDescent="0.25">
      <c r="A2" s="1"/>
      <c r="B2" s="2" t="s">
        <v>0</v>
      </c>
      <c r="C2" s="1"/>
      <c r="D2" s="1"/>
    </row>
    <row r="3" spans="1:4" x14ac:dyDescent="0.25">
      <c r="A3" s="1"/>
      <c r="B3" s="59" t="s">
        <v>38</v>
      </c>
      <c r="C3" s="59"/>
      <c r="D3" s="59"/>
    </row>
    <row r="4" spans="1:4" ht="26.25" x14ac:dyDescent="0.25">
      <c r="A4" s="7"/>
      <c r="B4" s="8" t="s">
        <v>1</v>
      </c>
      <c r="C4" s="7" t="s">
        <v>2</v>
      </c>
      <c r="D4" s="8" t="s">
        <v>28</v>
      </c>
    </row>
    <row r="5" spans="1:4" x14ac:dyDescent="0.25">
      <c r="A5" s="7"/>
      <c r="B5" s="3" t="s">
        <v>3</v>
      </c>
      <c r="C5" s="7"/>
      <c r="D5" s="7"/>
    </row>
    <row r="6" spans="1:4" ht="30" x14ac:dyDescent="0.25">
      <c r="A6" s="29">
        <v>1</v>
      </c>
      <c r="B6" s="29" t="s">
        <v>61</v>
      </c>
      <c r="C6" s="29">
        <v>1866</v>
      </c>
      <c r="D6" s="30"/>
    </row>
    <row r="7" spans="1:4" x14ac:dyDescent="0.25">
      <c r="A7" s="29">
        <v>2</v>
      </c>
      <c r="B7" s="29" t="s">
        <v>62</v>
      </c>
      <c r="C7" s="29">
        <v>1578</v>
      </c>
      <c r="D7" s="30"/>
    </row>
    <row r="8" spans="1:4" x14ac:dyDescent="0.25">
      <c r="A8" s="29">
        <v>3</v>
      </c>
      <c r="B8" s="29" t="s">
        <v>63</v>
      </c>
      <c r="C8" s="29">
        <v>1469</v>
      </c>
      <c r="D8" s="30"/>
    </row>
    <row r="9" spans="1:4" x14ac:dyDescent="0.25">
      <c r="A9" s="29"/>
      <c r="B9" s="30" t="s">
        <v>53</v>
      </c>
      <c r="C9" s="30">
        <f>SUM(C6:C8)</f>
        <v>4913</v>
      </c>
      <c r="D9" s="30">
        <f>C9</f>
        <v>4913</v>
      </c>
    </row>
    <row r="10" spans="1:4" x14ac:dyDescent="0.25">
      <c r="A10" s="29"/>
      <c r="B10" s="30" t="s">
        <v>6</v>
      </c>
      <c r="C10" s="29"/>
      <c r="D10" s="30"/>
    </row>
    <row r="11" spans="1:4" x14ac:dyDescent="0.25">
      <c r="A11" s="29">
        <v>1</v>
      </c>
      <c r="B11" s="29" t="s">
        <v>76</v>
      </c>
      <c r="C11" s="29">
        <v>1431</v>
      </c>
      <c r="D11" s="30"/>
    </row>
    <row r="12" spans="1:4" ht="30" x14ac:dyDescent="0.25">
      <c r="A12" s="29">
        <v>2</v>
      </c>
      <c r="B12" s="29" t="s">
        <v>77</v>
      </c>
      <c r="C12" s="29">
        <v>1431</v>
      </c>
      <c r="D12" s="30"/>
    </row>
    <row r="13" spans="1:4" x14ac:dyDescent="0.25">
      <c r="A13" s="29">
        <v>3</v>
      </c>
      <c r="B13" s="29" t="s">
        <v>78</v>
      </c>
      <c r="C13" s="29">
        <v>1434.5</v>
      </c>
      <c r="D13" s="30"/>
    </row>
    <row r="14" spans="1:4" x14ac:dyDescent="0.25">
      <c r="A14" s="29"/>
      <c r="B14" s="30" t="s">
        <v>73</v>
      </c>
      <c r="C14" s="30">
        <f>SUM(C11:C13)</f>
        <v>4296.5</v>
      </c>
      <c r="D14" s="30">
        <f>C14+D9</f>
        <v>9209.5</v>
      </c>
    </row>
    <row r="15" spans="1:4" x14ac:dyDescent="0.25">
      <c r="A15" s="29"/>
      <c r="B15" s="30" t="s">
        <v>4</v>
      </c>
      <c r="C15" s="29"/>
      <c r="D15" s="30"/>
    </row>
    <row r="16" spans="1:4" ht="30" x14ac:dyDescent="0.25">
      <c r="A16" s="29">
        <v>1</v>
      </c>
      <c r="B16" s="29" t="s">
        <v>88</v>
      </c>
      <c r="C16" s="29">
        <v>1836</v>
      </c>
      <c r="D16" s="30"/>
    </row>
    <row r="17" spans="1:4" ht="30" x14ac:dyDescent="0.25">
      <c r="A17" s="29">
        <v>2</v>
      </c>
      <c r="B17" s="29" t="s">
        <v>89</v>
      </c>
      <c r="C17" s="29">
        <f>1444+1444</f>
        <v>2888</v>
      </c>
      <c r="D17" s="30"/>
    </row>
    <row r="18" spans="1:4" ht="30" x14ac:dyDescent="0.25">
      <c r="A18" s="29">
        <v>3</v>
      </c>
      <c r="B18" s="29" t="s">
        <v>90</v>
      </c>
      <c r="C18" s="29">
        <v>2062.1999999999998</v>
      </c>
      <c r="D18" s="29"/>
    </row>
    <row r="19" spans="1:4" x14ac:dyDescent="0.25">
      <c r="A19" s="33"/>
      <c r="B19" s="30" t="s">
        <v>85</v>
      </c>
      <c r="C19" s="30">
        <f>SUM(C16:C18)</f>
        <v>6786.2</v>
      </c>
      <c r="D19" s="30">
        <f>C19+D14</f>
        <v>15995.7</v>
      </c>
    </row>
    <row r="20" spans="1:4" x14ac:dyDescent="0.25">
      <c r="A20" s="33"/>
      <c r="B20" s="30" t="s">
        <v>11</v>
      </c>
      <c r="C20" s="34"/>
      <c r="D20" s="30"/>
    </row>
    <row r="21" spans="1:4" ht="30" x14ac:dyDescent="0.25">
      <c r="A21" s="33">
        <v>1</v>
      </c>
      <c r="B21" s="29" t="s">
        <v>114</v>
      </c>
      <c r="C21" s="29">
        <v>3892.86</v>
      </c>
      <c r="D21" s="30"/>
    </row>
    <row r="22" spans="1:4" ht="30" x14ac:dyDescent="0.25">
      <c r="A22" s="33">
        <v>2</v>
      </c>
      <c r="B22" s="29" t="s">
        <v>115</v>
      </c>
      <c r="C22" s="29">
        <v>1380</v>
      </c>
      <c r="D22" s="30"/>
    </row>
    <row r="23" spans="1:4" x14ac:dyDescent="0.25">
      <c r="A23" s="33"/>
      <c r="B23" s="30" t="s">
        <v>113</v>
      </c>
      <c r="C23" s="30">
        <f>SUM(C21:C22)</f>
        <v>5272.8600000000006</v>
      </c>
      <c r="D23" s="30">
        <f>C23+D19</f>
        <v>21268.560000000001</v>
      </c>
    </row>
    <row r="24" spans="1:4" x14ac:dyDescent="0.25">
      <c r="A24" s="33"/>
      <c r="B24" s="30" t="s">
        <v>12</v>
      </c>
      <c r="C24" s="30"/>
      <c r="D24" s="30"/>
    </row>
    <row r="25" spans="1:4" x14ac:dyDescent="0.25">
      <c r="A25" s="33">
        <v>1</v>
      </c>
      <c r="B25" s="29" t="s">
        <v>121</v>
      </c>
      <c r="C25" s="33">
        <v>2070</v>
      </c>
      <c r="D25" s="30"/>
    </row>
    <row r="26" spans="1:4" ht="30" x14ac:dyDescent="0.25">
      <c r="A26" s="33">
        <v>2</v>
      </c>
      <c r="B26" s="29" t="s">
        <v>122</v>
      </c>
      <c r="C26" s="29">
        <f>4012+2365.8+2171.3+2881.9</f>
        <v>11431</v>
      </c>
      <c r="D26" s="30"/>
    </row>
    <row r="27" spans="1:4" x14ac:dyDescent="0.25">
      <c r="A27" s="33"/>
      <c r="B27" s="30" t="s">
        <v>119</v>
      </c>
      <c r="C27" s="30">
        <f>SUM(C25:C26)</f>
        <v>13501</v>
      </c>
      <c r="D27" s="30">
        <f>C27+D23</f>
        <v>34769.56</v>
      </c>
    </row>
    <row r="28" spans="1:4" x14ac:dyDescent="0.25">
      <c r="A28" s="33"/>
      <c r="B28" s="30" t="s">
        <v>13</v>
      </c>
      <c r="C28" s="29"/>
      <c r="D28" s="30"/>
    </row>
    <row r="29" spans="1:4" ht="30" x14ac:dyDescent="0.25">
      <c r="A29" s="33">
        <v>1</v>
      </c>
      <c r="B29" s="29" t="s">
        <v>127</v>
      </c>
      <c r="C29" s="30">
        <f>3110.8+3383.9+3115.6+2338.3</f>
        <v>11948.600000000002</v>
      </c>
      <c r="D29" s="30">
        <f>C29+D27</f>
        <v>46718.16</v>
      </c>
    </row>
    <row r="30" spans="1:4" x14ac:dyDescent="0.25">
      <c r="A30" s="33"/>
      <c r="B30" s="30" t="s">
        <v>14</v>
      </c>
      <c r="C30" s="29"/>
      <c r="D30" s="30"/>
    </row>
    <row r="31" spans="1:4" ht="30" x14ac:dyDescent="0.25">
      <c r="A31" s="33">
        <v>1</v>
      </c>
      <c r="B31" s="29" t="s">
        <v>133</v>
      </c>
      <c r="C31" s="29">
        <v>2664.21</v>
      </c>
      <c r="D31" s="30"/>
    </row>
    <row r="32" spans="1:4" ht="30" x14ac:dyDescent="0.25">
      <c r="A32" s="33">
        <v>2</v>
      </c>
      <c r="B32" s="29" t="s">
        <v>134</v>
      </c>
      <c r="C32" s="29">
        <f>2196+2259</f>
        <v>4455</v>
      </c>
      <c r="D32" s="30"/>
    </row>
    <row r="33" spans="1:4" x14ac:dyDescent="0.25">
      <c r="A33" s="33">
        <v>3</v>
      </c>
      <c r="B33" s="30" t="s">
        <v>132</v>
      </c>
      <c r="C33" s="30">
        <f>SUM(C31:C32)</f>
        <v>7119.21</v>
      </c>
      <c r="D33" s="30">
        <f>C33+D29</f>
        <v>53837.37</v>
      </c>
    </row>
    <row r="34" spans="1:4" x14ac:dyDescent="0.25">
      <c r="A34" s="33"/>
      <c r="B34" s="30" t="s">
        <v>15</v>
      </c>
      <c r="C34" s="29"/>
      <c r="D34" s="30"/>
    </row>
    <row r="35" spans="1:4" x14ac:dyDescent="0.25">
      <c r="A35" s="33">
        <v>1</v>
      </c>
      <c r="B35" s="29" t="s">
        <v>140</v>
      </c>
      <c r="C35" s="29">
        <v>19076.8</v>
      </c>
      <c r="D35" s="30"/>
    </row>
    <row r="36" spans="1:4" ht="30" x14ac:dyDescent="0.25">
      <c r="A36" s="33">
        <v>2</v>
      </c>
      <c r="B36" s="29" t="s">
        <v>141</v>
      </c>
      <c r="C36" s="29">
        <v>3316.4</v>
      </c>
      <c r="D36" s="30"/>
    </row>
    <row r="37" spans="1:4" x14ac:dyDescent="0.25">
      <c r="A37" s="33"/>
      <c r="B37" s="30" t="s">
        <v>138</v>
      </c>
      <c r="C37" s="30">
        <f>SUM(C35:C36)</f>
        <v>22393.200000000001</v>
      </c>
      <c r="D37" s="30">
        <f>C37+D33</f>
        <v>76230.570000000007</v>
      </c>
    </row>
    <row r="38" spans="1:4" x14ac:dyDescent="0.25">
      <c r="A38" s="33"/>
      <c r="B38" s="30" t="s">
        <v>16</v>
      </c>
      <c r="C38" s="30"/>
      <c r="D38" s="30"/>
    </row>
    <row r="39" spans="1:4" ht="30" x14ac:dyDescent="0.25">
      <c r="A39" s="33">
        <v>1</v>
      </c>
      <c r="B39" s="29" t="s">
        <v>134</v>
      </c>
      <c r="C39" s="29">
        <f>2701+2675.6</f>
        <v>5376.6</v>
      </c>
      <c r="D39" s="30">
        <f>C39+D37</f>
        <v>81607.170000000013</v>
      </c>
    </row>
    <row r="40" spans="1:4" x14ac:dyDescent="0.25">
      <c r="A40" s="33"/>
      <c r="B40" s="29"/>
      <c r="C40" s="29"/>
      <c r="D40" s="30"/>
    </row>
    <row r="41" spans="1:4" x14ac:dyDescent="0.25">
      <c r="A41" s="33"/>
      <c r="B41" s="29"/>
      <c r="C41" s="29"/>
      <c r="D41" s="30"/>
    </row>
    <row r="42" spans="1:4" x14ac:dyDescent="0.25">
      <c r="A42" s="33"/>
      <c r="B42" s="30"/>
      <c r="C42" s="30"/>
      <c r="D42" s="30"/>
    </row>
    <row r="43" spans="1:4" x14ac:dyDescent="0.25">
      <c r="A43" s="33"/>
      <c r="B43" s="29"/>
      <c r="C43" s="29"/>
      <c r="D43" s="30"/>
    </row>
    <row r="44" spans="1:4" x14ac:dyDescent="0.25">
      <c r="A44" s="33"/>
      <c r="B44" s="29"/>
      <c r="C44" s="30"/>
      <c r="D44" s="30"/>
    </row>
    <row r="45" spans="1:4" x14ac:dyDescent="0.25">
      <c r="A45" s="33"/>
      <c r="B45" s="29"/>
      <c r="C45" s="29"/>
      <c r="D45" s="30"/>
    </row>
    <row r="46" spans="1:4" x14ac:dyDescent="0.25">
      <c r="A46" s="33"/>
      <c r="B46" s="29"/>
      <c r="C46" s="29"/>
      <c r="D46" s="30"/>
    </row>
    <row r="47" spans="1:4" x14ac:dyDescent="0.25">
      <c r="A47" s="33"/>
      <c r="B47" s="29"/>
      <c r="C47" s="29"/>
      <c r="D47" s="30"/>
    </row>
    <row r="48" spans="1:4" x14ac:dyDescent="0.25">
      <c r="A48" s="33"/>
      <c r="B48" s="29"/>
      <c r="C48" s="29"/>
      <c r="D48" s="30"/>
    </row>
    <row r="49" spans="1:4" x14ac:dyDescent="0.25">
      <c r="A49" s="33"/>
      <c r="B49" s="29"/>
      <c r="C49" s="29"/>
      <c r="D49" s="30"/>
    </row>
    <row r="50" spans="1:4" x14ac:dyDescent="0.25">
      <c r="A50" s="33"/>
      <c r="B50" s="29"/>
      <c r="C50" s="29"/>
      <c r="D50" s="30"/>
    </row>
    <row r="51" spans="1:4" x14ac:dyDescent="0.25">
      <c r="A51" s="33"/>
      <c r="B51" s="29"/>
      <c r="C51" s="29"/>
      <c r="D51" s="30"/>
    </row>
    <row r="52" spans="1:4" x14ac:dyDescent="0.25">
      <c r="A52" s="33"/>
      <c r="B52" s="29"/>
      <c r="C52" s="29"/>
      <c r="D52" s="30"/>
    </row>
    <row r="53" spans="1:4" x14ac:dyDescent="0.25">
      <c r="A53" s="33"/>
      <c r="B53" s="29"/>
      <c r="C53" s="29"/>
      <c r="D53" s="30"/>
    </row>
    <row r="54" spans="1:4" x14ac:dyDescent="0.25">
      <c r="A54" s="33"/>
      <c r="B54" s="29"/>
      <c r="C54" s="33"/>
      <c r="D54" s="30"/>
    </row>
    <row r="55" spans="1:4" x14ac:dyDescent="0.25">
      <c r="A55" s="33"/>
      <c r="B55" s="29"/>
      <c r="C55" s="29"/>
      <c r="D55" s="30"/>
    </row>
    <row r="56" spans="1:4" x14ac:dyDescent="0.25">
      <c r="A56" s="33"/>
      <c r="B56" s="30"/>
      <c r="C56" s="30"/>
      <c r="D56" s="30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6"/>
  <sheetViews>
    <sheetView workbookViewId="0">
      <selection activeCell="B9" sqref="B9"/>
    </sheetView>
  </sheetViews>
  <sheetFormatPr defaultRowHeight="15" x14ac:dyDescent="0.25"/>
  <cols>
    <col min="1" max="1" width="4" customWidth="1"/>
    <col min="2" max="2" width="48.28515625" customWidth="1"/>
    <col min="3" max="3" width="10.140625" customWidth="1"/>
    <col min="4" max="4" width="13.140625" customWidth="1"/>
  </cols>
  <sheetData>
    <row r="1" spans="1:8" ht="21" x14ac:dyDescent="0.35">
      <c r="A1" s="1"/>
      <c r="B1" s="60" t="s">
        <v>55</v>
      </c>
      <c r="C1" s="60"/>
      <c r="D1" s="60"/>
      <c r="E1" s="6"/>
      <c r="F1" s="6"/>
      <c r="G1" s="6"/>
      <c r="H1" s="6"/>
    </row>
    <row r="2" spans="1:8" ht="21.6" customHeight="1" x14ac:dyDescent="0.25">
      <c r="A2" s="1"/>
      <c r="B2" s="61" t="s">
        <v>0</v>
      </c>
      <c r="C2" s="61"/>
      <c r="D2" s="61"/>
      <c r="E2" s="1"/>
      <c r="F2" s="1"/>
      <c r="G2" s="1"/>
      <c r="H2" s="1"/>
    </row>
    <row r="3" spans="1:8" ht="17.25" customHeight="1" x14ac:dyDescent="0.25">
      <c r="A3" s="1"/>
      <c r="B3" s="60" t="s">
        <v>39</v>
      </c>
      <c r="C3" s="60"/>
      <c r="D3" s="60"/>
      <c r="E3" s="1"/>
      <c r="F3" s="1"/>
      <c r="G3" s="1"/>
      <c r="H3" s="1"/>
    </row>
    <row r="4" spans="1:8" x14ac:dyDescent="0.25">
      <c r="A4" s="7"/>
      <c r="B4" s="8" t="s">
        <v>1</v>
      </c>
      <c r="C4" s="7" t="s">
        <v>2</v>
      </c>
      <c r="D4" s="7" t="s">
        <v>28</v>
      </c>
      <c r="E4" s="1"/>
      <c r="F4" s="1"/>
      <c r="G4" s="1"/>
      <c r="H4" s="1"/>
    </row>
    <row r="5" spans="1:8" x14ac:dyDescent="0.25">
      <c r="A5" s="35"/>
      <c r="B5" s="30" t="s">
        <v>3</v>
      </c>
      <c r="C5" s="35"/>
      <c r="D5" s="35"/>
      <c r="E5" s="1"/>
      <c r="F5" s="1"/>
      <c r="G5" s="1"/>
      <c r="H5" s="1"/>
    </row>
    <row r="6" spans="1:8" x14ac:dyDescent="0.25">
      <c r="A6" s="29">
        <v>1</v>
      </c>
      <c r="B6" s="29" t="s">
        <v>64</v>
      </c>
      <c r="C6" s="51">
        <v>3200</v>
      </c>
      <c r="D6" s="52">
        <f>C6</f>
        <v>3200</v>
      </c>
    </row>
    <row r="7" spans="1:8" x14ac:dyDescent="0.25">
      <c r="A7" s="34"/>
      <c r="B7" s="34" t="s">
        <v>11</v>
      </c>
      <c r="C7" s="53"/>
      <c r="D7" s="52"/>
    </row>
    <row r="8" spans="1:8" x14ac:dyDescent="0.25">
      <c r="A8" s="29">
        <v>1</v>
      </c>
      <c r="B8" s="29" t="s">
        <v>116</v>
      </c>
      <c r="C8" s="30">
        <v>25981</v>
      </c>
      <c r="D8" s="30">
        <f>C8+D6</f>
        <v>29181</v>
      </c>
    </row>
    <row r="9" spans="1:8" x14ac:dyDescent="0.25">
      <c r="A9" s="29"/>
      <c r="B9" s="30"/>
      <c r="C9" s="29"/>
      <c r="D9" s="29"/>
    </row>
    <row r="10" spans="1:8" x14ac:dyDescent="0.25">
      <c r="A10" s="33"/>
      <c r="B10" s="29"/>
      <c r="C10" s="34"/>
      <c r="D10" s="34"/>
    </row>
    <row r="11" spans="1:8" x14ac:dyDescent="0.25">
      <c r="A11" s="33"/>
      <c r="B11" s="30"/>
      <c r="C11" s="37"/>
      <c r="D11" s="44"/>
    </row>
    <row r="12" spans="1:8" x14ac:dyDescent="0.25">
      <c r="A12" s="38"/>
      <c r="B12" s="49"/>
      <c r="C12" s="33"/>
      <c r="D12" s="34"/>
    </row>
    <row r="13" spans="1:8" ht="15" customHeight="1" x14ac:dyDescent="0.25">
      <c r="A13" s="39"/>
      <c r="B13" s="48"/>
      <c r="C13" s="40"/>
      <c r="D13" s="46"/>
    </row>
    <row r="14" spans="1:8" ht="15" customHeight="1" x14ac:dyDescent="0.25">
      <c r="A14" s="33"/>
      <c r="B14" s="29"/>
      <c r="C14" s="34"/>
      <c r="D14" s="34"/>
    </row>
    <row r="15" spans="1:8" x14ac:dyDescent="0.25">
      <c r="A15" s="33"/>
      <c r="B15" s="34"/>
      <c r="C15" s="33"/>
      <c r="D15" s="42"/>
    </row>
    <row r="16" spans="1:8" x14ac:dyDescent="0.25">
      <c r="A16" s="33"/>
      <c r="B16" s="33"/>
      <c r="C16" s="41"/>
      <c r="D16" s="30"/>
    </row>
    <row r="17" spans="1:4" x14ac:dyDescent="0.25">
      <c r="A17" s="33"/>
      <c r="B17" s="34"/>
      <c r="C17" s="33"/>
      <c r="D17" s="42"/>
    </row>
    <row r="18" spans="1:4" x14ac:dyDescent="0.25">
      <c r="A18" s="33"/>
      <c r="B18" s="29"/>
      <c r="C18" s="33"/>
      <c r="D18" s="33"/>
    </row>
    <row r="19" spans="1:4" x14ac:dyDescent="0.25">
      <c r="A19" s="33"/>
      <c r="B19" s="32"/>
      <c r="C19" s="33"/>
      <c r="D19" s="33"/>
    </row>
    <row r="20" spans="1:4" x14ac:dyDescent="0.25">
      <c r="A20" s="33"/>
      <c r="B20" s="34"/>
      <c r="C20" s="34"/>
      <c r="D20" s="34"/>
    </row>
    <row r="21" spans="1:4" x14ac:dyDescent="0.25">
      <c r="A21" s="33"/>
      <c r="B21" s="34"/>
      <c r="C21" s="42"/>
      <c r="D21" s="34"/>
    </row>
    <row r="22" spans="1:4" x14ac:dyDescent="0.25">
      <c r="A22" s="33"/>
      <c r="B22" s="29"/>
      <c r="C22" s="42"/>
      <c r="D22" s="42"/>
    </row>
    <row r="23" spans="1:4" x14ac:dyDescent="0.25">
      <c r="A23" s="33"/>
      <c r="B23" s="33"/>
      <c r="C23" s="43"/>
      <c r="D23" s="42"/>
    </row>
    <row r="24" spans="1:4" x14ac:dyDescent="0.25">
      <c r="A24" s="33"/>
      <c r="B24" s="34"/>
      <c r="C24" s="33"/>
      <c r="D24" s="33"/>
    </row>
    <row r="25" spans="1:4" x14ac:dyDescent="0.25">
      <c r="A25" s="33"/>
      <c r="B25" s="29"/>
      <c r="C25" s="33"/>
      <c r="D25" s="42"/>
    </row>
    <row r="26" spans="1:4" x14ac:dyDescent="0.25">
      <c r="A26" s="33"/>
      <c r="B26" s="29"/>
      <c r="C26" s="33"/>
      <c r="D26" s="33"/>
    </row>
    <row r="27" spans="1:4" x14ac:dyDescent="0.25">
      <c r="A27" s="33"/>
      <c r="B27" s="34"/>
      <c r="C27" s="34"/>
      <c r="D27" s="34"/>
    </row>
    <row r="28" spans="1:4" x14ac:dyDescent="0.25">
      <c r="A28" s="33"/>
      <c r="B28" s="34"/>
      <c r="C28" s="33"/>
      <c r="D28" s="33"/>
    </row>
    <row r="29" spans="1:4" x14ac:dyDescent="0.25">
      <c r="A29" s="33"/>
      <c r="B29" s="29"/>
      <c r="C29" s="33"/>
      <c r="D29" s="33"/>
    </row>
    <row r="30" spans="1:4" x14ac:dyDescent="0.25">
      <c r="A30" s="33"/>
      <c r="B30" s="29"/>
      <c r="C30" s="33"/>
      <c r="D30" s="34"/>
    </row>
    <row r="31" spans="1:4" x14ac:dyDescent="0.25">
      <c r="A31" s="33"/>
      <c r="B31" s="34"/>
      <c r="C31" s="34"/>
      <c r="D31" s="34"/>
    </row>
    <row r="32" spans="1:4" x14ac:dyDescent="0.25">
      <c r="A32" s="33"/>
      <c r="B32" s="33"/>
      <c r="C32" s="33"/>
      <c r="D32" s="33"/>
    </row>
    <row r="33" spans="1:4" x14ac:dyDescent="0.25">
      <c r="A33" s="33"/>
      <c r="B33" s="34"/>
      <c r="C33" s="34"/>
      <c r="D33" s="34"/>
    </row>
    <row r="34" spans="1:4" x14ac:dyDescent="0.25">
      <c r="A34" s="33"/>
      <c r="B34" s="34"/>
      <c r="C34" s="33"/>
      <c r="D34" s="33"/>
    </row>
    <row r="35" spans="1:4" x14ac:dyDescent="0.25">
      <c r="A35" s="33"/>
      <c r="B35" s="33"/>
      <c r="C35" s="33"/>
      <c r="D35" s="33"/>
    </row>
    <row r="36" spans="1:4" x14ac:dyDescent="0.25">
      <c r="A36" s="33"/>
      <c r="B36" s="34"/>
      <c r="C36" s="34"/>
      <c r="D36" s="3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D10" sqref="D10"/>
    </sheetView>
  </sheetViews>
  <sheetFormatPr defaultRowHeight="15" x14ac:dyDescent="0.25"/>
  <cols>
    <col min="1" max="1" width="5.140625" customWidth="1"/>
    <col min="2" max="2" width="45.28515625" customWidth="1"/>
    <col min="3" max="3" width="10.42578125" customWidth="1"/>
  </cols>
  <sheetData>
    <row r="1" spans="1:4" ht="15.75" x14ac:dyDescent="0.25">
      <c r="A1" s="1"/>
      <c r="B1" s="60" t="s">
        <v>55</v>
      </c>
      <c r="C1" s="60"/>
      <c r="D1" s="60"/>
    </row>
    <row r="2" spans="1:4" ht="15.75" x14ac:dyDescent="0.25">
      <c r="A2" s="1"/>
      <c r="B2" s="61" t="s">
        <v>0</v>
      </c>
      <c r="C2" s="61"/>
      <c r="D2" s="61"/>
    </row>
    <row r="3" spans="1:4" ht="15.75" x14ac:dyDescent="0.25">
      <c r="A3" s="1"/>
      <c r="B3" s="60" t="s">
        <v>35</v>
      </c>
      <c r="C3" s="60"/>
      <c r="D3" s="60"/>
    </row>
    <row r="4" spans="1:4" ht="26.25" x14ac:dyDescent="0.25">
      <c r="A4" s="7"/>
      <c r="B4" s="8" t="s">
        <v>1</v>
      </c>
      <c r="C4" s="7" t="s">
        <v>2</v>
      </c>
      <c r="D4" s="7" t="s">
        <v>28</v>
      </c>
    </row>
    <row r="5" spans="1:4" x14ac:dyDescent="0.25">
      <c r="A5" s="35"/>
      <c r="B5" s="30" t="s">
        <v>4</v>
      </c>
      <c r="C5" s="35"/>
      <c r="D5" s="9"/>
    </row>
    <row r="6" spans="1:4" x14ac:dyDescent="0.25">
      <c r="A6" s="29">
        <v>1</v>
      </c>
      <c r="B6" s="29" t="s">
        <v>91</v>
      </c>
      <c r="C6" s="36">
        <v>6273.8</v>
      </c>
      <c r="D6" s="13">
        <f>C6</f>
        <v>6273.8</v>
      </c>
    </row>
    <row r="7" spans="1:4" x14ac:dyDescent="0.25">
      <c r="A7" s="33"/>
      <c r="B7" s="34" t="s">
        <v>9</v>
      </c>
      <c r="C7" s="47"/>
      <c r="D7" s="12"/>
    </row>
    <row r="8" spans="1:4" ht="30" x14ac:dyDescent="0.25">
      <c r="A8" s="33">
        <v>1</v>
      </c>
      <c r="B8" s="29" t="s">
        <v>105</v>
      </c>
      <c r="C8" s="50">
        <v>17157.5</v>
      </c>
      <c r="D8" s="54">
        <f>C8+D6</f>
        <v>23431.3</v>
      </c>
    </row>
    <row r="9" spans="1:4" x14ac:dyDescent="0.25">
      <c r="A9" s="38"/>
      <c r="B9" s="45" t="s">
        <v>13</v>
      </c>
      <c r="C9" s="34"/>
      <c r="D9" s="12"/>
    </row>
    <row r="10" spans="1:4" x14ac:dyDescent="0.25">
      <c r="A10" s="39">
        <v>1</v>
      </c>
      <c r="B10" s="56" t="s">
        <v>128</v>
      </c>
      <c r="C10" s="40">
        <v>14105.31</v>
      </c>
      <c r="D10" s="57">
        <f>C10+D8</f>
        <v>37536.61</v>
      </c>
    </row>
    <row r="11" spans="1:4" x14ac:dyDescent="0.25">
      <c r="A11" s="33"/>
      <c r="B11" s="29"/>
      <c r="C11" s="33"/>
      <c r="D11" s="12"/>
    </row>
    <row r="12" spans="1:4" x14ac:dyDescent="0.25">
      <c r="A12" s="33"/>
      <c r="B12" s="33"/>
      <c r="C12" s="33"/>
      <c r="D12" s="12"/>
    </row>
    <row r="13" spans="1:4" x14ac:dyDescent="0.25">
      <c r="A13" s="33"/>
      <c r="B13" s="33"/>
      <c r="C13" s="33"/>
      <c r="D13" s="12"/>
    </row>
    <row r="14" spans="1:4" x14ac:dyDescent="0.25">
      <c r="A14" s="33"/>
      <c r="B14" s="34"/>
      <c r="C14" s="34"/>
      <c r="D14" s="11"/>
    </row>
    <row r="15" spans="1:4" x14ac:dyDescent="0.25">
      <c r="A15" s="33"/>
      <c r="B15" s="34"/>
      <c r="C15" s="33"/>
      <c r="D15" s="12"/>
    </row>
    <row r="16" spans="1:4" x14ac:dyDescent="0.25">
      <c r="A16" s="33"/>
      <c r="B16" s="32"/>
      <c r="C16" s="33"/>
      <c r="D16" s="12"/>
    </row>
    <row r="17" spans="1:4" x14ac:dyDescent="0.25">
      <c r="A17" s="33"/>
      <c r="B17" s="33"/>
      <c r="C17" s="33"/>
      <c r="D17" s="12"/>
    </row>
    <row r="18" spans="1:4" x14ac:dyDescent="0.25">
      <c r="A18" s="33"/>
      <c r="B18" s="34"/>
      <c r="C18" s="34"/>
      <c r="D18" s="11"/>
    </row>
    <row r="19" spans="1:4" x14ac:dyDescent="0.25">
      <c r="A19" s="33"/>
      <c r="B19" s="34"/>
      <c r="C19" s="33"/>
      <c r="D19" s="12"/>
    </row>
    <row r="20" spans="1:4" x14ac:dyDescent="0.25">
      <c r="A20" s="33"/>
      <c r="B20" s="29"/>
      <c r="C20" s="33"/>
      <c r="D20" s="12"/>
    </row>
    <row r="21" spans="1:4" x14ac:dyDescent="0.25">
      <c r="A21" s="33"/>
      <c r="B21" s="29"/>
      <c r="C21" s="33"/>
      <c r="D21" s="12"/>
    </row>
    <row r="22" spans="1:4" x14ac:dyDescent="0.25">
      <c r="A22" s="33"/>
      <c r="B22" s="34"/>
      <c r="C22" s="34"/>
      <c r="D22" s="11"/>
    </row>
    <row r="23" spans="1:4" x14ac:dyDescent="0.25">
      <c r="A23" s="33"/>
      <c r="B23" s="34"/>
      <c r="C23" s="33"/>
      <c r="D23" s="12"/>
    </row>
    <row r="24" spans="1:4" x14ac:dyDescent="0.25">
      <c r="A24" s="33"/>
      <c r="B24" s="29"/>
      <c r="C24" s="33"/>
      <c r="D24" s="12"/>
    </row>
    <row r="25" spans="1:4" x14ac:dyDescent="0.25">
      <c r="A25" s="33"/>
      <c r="B25" s="29"/>
      <c r="C25" s="33"/>
      <c r="D25" s="11"/>
    </row>
    <row r="26" spans="1:4" x14ac:dyDescent="0.25">
      <c r="A26" s="33"/>
      <c r="B26" s="34"/>
      <c r="C26" s="34"/>
      <c r="D26" s="11"/>
    </row>
    <row r="27" spans="1:4" x14ac:dyDescent="0.25">
      <c r="A27" s="33"/>
      <c r="B27" s="33"/>
      <c r="C27" s="33"/>
      <c r="D27" s="12"/>
    </row>
    <row r="28" spans="1:4" x14ac:dyDescent="0.25">
      <c r="A28" s="33"/>
      <c r="B28" s="34"/>
      <c r="C28" s="34"/>
      <c r="D28" s="11"/>
    </row>
    <row r="29" spans="1:4" x14ac:dyDescent="0.25">
      <c r="A29" s="33"/>
      <c r="B29" s="34"/>
      <c r="C29" s="33"/>
      <c r="D29" s="12"/>
    </row>
    <row r="30" spans="1:4" x14ac:dyDescent="0.25">
      <c r="A30" s="33"/>
      <c r="B30" s="33"/>
      <c r="C30" s="33"/>
      <c r="D30" s="12"/>
    </row>
    <row r="31" spans="1:4" x14ac:dyDescent="0.25">
      <c r="A31" s="33"/>
      <c r="B31" s="34"/>
      <c r="C31" s="34"/>
      <c r="D31" s="1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7"/>
  <sheetViews>
    <sheetView tabSelected="1" topLeftCell="A22" workbookViewId="0">
      <selection activeCell="D38" sqref="D38"/>
    </sheetView>
  </sheetViews>
  <sheetFormatPr defaultRowHeight="15" x14ac:dyDescent="0.25"/>
  <cols>
    <col min="1" max="1" width="3.7109375" customWidth="1"/>
    <col min="2" max="2" width="50.42578125" customWidth="1"/>
    <col min="3" max="3" width="10.140625" customWidth="1"/>
    <col min="4" max="4" width="12.7109375" customWidth="1"/>
  </cols>
  <sheetData>
    <row r="1" spans="1:8" ht="21" x14ac:dyDescent="0.35">
      <c r="A1" s="1"/>
      <c r="B1" s="60" t="s">
        <v>65</v>
      </c>
      <c r="C1" s="60"/>
      <c r="D1" s="60"/>
      <c r="E1" s="6"/>
      <c r="F1" s="6"/>
      <c r="G1" s="6"/>
      <c r="H1" s="6"/>
    </row>
    <row r="2" spans="1:8" ht="15.75" x14ac:dyDescent="0.25">
      <c r="A2" s="1"/>
      <c r="B2" s="61" t="s">
        <v>0</v>
      </c>
      <c r="C2" s="61"/>
      <c r="D2" s="61"/>
      <c r="E2" s="1"/>
      <c r="F2" s="1"/>
      <c r="G2" s="1"/>
      <c r="H2" s="1"/>
    </row>
    <row r="3" spans="1:8" ht="15.75" x14ac:dyDescent="0.25">
      <c r="A3" s="1"/>
      <c r="B3" s="60" t="s">
        <v>40</v>
      </c>
      <c r="C3" s="60"/>
      <c r="D3" s="60"/>
      <c r="E3" s="1"/>
      <c r="F3" s="1"/>
      <c r="G3" s="1"/>
      <c r="H3" s="1"/>
    </row>
    <row r="4" spans="1:8" ht="30" x14ac:dyDescent="0.25">
      <c r="A4" s="13"/>
      <c r="B4" s="27" t="s">
        <v>1</v>
      </c>
      <c r="C4" s="13" t="s">
        <v>2</v>
      </c>
      <c r="D4" s="27" t="s">
        <v>28</v>
      </c>
      <c r="E4" s="1"/>
      <c r="F4" s="1"/>
      <c r="G4" s="1"/>
      <c r="H4" s="1"/>
    </row>
    <row r="5" spans="1:8" x14ac:dyDescent="0.25">
      <c r="A5" s="33"/>
      <c r="B5" s="30" t="s">
        <v>3</v>
      </c>
      <c r="C5" s="33"/>
      <c r="D5" s="34"/>
    </row>
    <row r="6" spans="1:8" x14ac:dyDescent="0.25">
      <c r="A6" s="33">
        <v>1</v>
      </c>
      <c r="B6" s="29" t="s">
        <v>66</v>
      </c>
      <c r="C6" s="33">
        <v>8726.6</v>
      </c>
      <c r="D6" s="34"/>
    </row>
    <row r="7" spans="1:8" ht="30" x14ac:dyDescent="0.25">
      <c r="A7" s="33">
        <v>2</v>
      </c>
      <c r="B7" s="29" t="s">
        <v>67</v>
      </c>
      <c r="C7" s="29">
        <v>2991.14</v>
      </c>
      <c r="D7" s="34"/>
    </row>
    <row r="8" spans="1:8" x14ac:dyDescent="0.25">
      <c r="A8" s="33"/>
      <c r="B8" s="30" t="s">
        <v>53</v>
      </c>
      <c r="C8" s="34">
        <f>SUM(C6:C7)</f>
        <v>11717.74</v>
      </c>
      <c r="D8" s="34">
        <f>C8</f>
        <v>11717.74</v>
      </c>
    </row>
    <row r="9" spans="1:8" s="5" customFormat="1" x14ac:dyDescent="0.25">
      <c r="A9" s="33"/>
      <c r="B9" s="30" t="s">
        <v>6</v>
      </c>
      <c r="C9" s="33"/>
      <c r="D9" s="34"/>
    </row>
    <row r="10" spans="1:8" ht="30" x14ac:dyDescent="0.25">
      <c r="A10" s="33">
        <v>1</v>
      </c>
      <c r="B10" s="29" t="s">
        <v>79</v>
      </c>
      <c r="C10" s="33">
        <v>9453.1</v>
      </c>
      <c r="D10" s="34"/>
    </row>
    <row r="11" spans="1:8" ht="30" x14ac:dyDescent="0.25">
      <c r="A11" s="33"/>
      <c r="B11" s="29" t="s">
        <v>80</v>
      </c>
      <c r="C11" s="33">
        <v>5791.6</v>
      </c>
      <c r="D11" s="34"/>
    </row>
    <row r="12" spans="1:8" x14ac:dyDescent="0.25">
      <c r="A12" s="33"/>
      <c r="B12" s="30" t="s">
        <v>73</v>
      </c>
      <c r="C12" s="34">
        <f>SUM(C10:C11)</f>
        <v>15244.7</v>
      </c>
      <c r="D12" s="34">
        <f>C12+D8</f>
        <v>26962.440000000002</v>
      </c>
    </row>
    <row r="13" spans="1:8" x14ac:dyDescent="0.25">
      <c r="A13" s="33"/>
      <c r="B13" s="30" t="s">
        <v>4</v>
      </c>
      <c r="C13" s="29"/>
      <c r="D13" s="33"/>
    </row>
    <row r="14" spans="1:8" x14ac:dyDescent="0.25">
      <c r="A14" s="33">
        <v>1</v>
      </c>
      <c r="B14" s="29" t="s">
        <v>92</v>
      </c>
      <c r="C14" s="43">
        <v>5483.6</v>
      </c>
      <c r="D14" s="42"/>
    </row>
    <row r="15" spans="1:8" ht="30" x14ac:dyDescent="0.25">
      <c r="A15" s="33">
        <v>2</v>
      </c>
      <c r="B15" s="29" t="s">
        <v>93</v>
      </c>
      <c r="C15" s="33">
        <v>33048.199999999997</v>
      </c>
      <c r="D15" s="34"/>
    </row>
    <row r="16" spans="1:8" ht="30" x14ac:dyDescent="0.25">
      <c r="A16" s="33">
        <v>3</v>
      </c>
      <c r="B16" s="29" t="s">
        <v>94</v>
      </c>
      <c r="C16" s="43">
        <v>11469</v>
      </c>
      <c r="D16" s="42"/>
    </row>
    <row r="17" spans="1:4" x14ac:dyDescent="0.25">
      <c r="A17" s="33"/>
      <c r="B17" s="30" t="s">
        <v>85</v>
      </c>
      <c r="C17" s="42">
        <f>SUM(C14:C16)</f>
        <v>50000.799999999996</v>
      </c>
      <c r="D17" s="42">
        <f>C17+D12</f>
        <v>76963.239999999991</v>
      </c>
    </row>
    <row r="18" spans="1:4" x14ac:dyDescent="0.25">
      <c r="A18" s="33"/>
      <c r="B18" s="30" t="s">
        <v>8</v>
      </c>
      <c r="C18" s="33"/>
      <c r="D18" s="42"/>
    </row>
    <row r="19" spans="1:4" x14ac:dyDescent="0.25">
      <c r="A19" s="33">
        <v>1</v>
      </c>
      <c r="B19" s="29" t="s">
        <v>100</v>
      </c>
      <c r="C19" s="34">
        <v>6826.3</v>
      </c>
      <c r="D19" s="42">
        <f>C19+D17</f>
        <v>83789.539999999994</v>
      </c>
    </row>
    <row r="20" spans="1:4" x14ac:dyDescent="0.25">
      <c r="A20" s="12"/>
      <c r="B20" s="3" t="s">
        <v>10</v>
      </c>
      <c r="C20" s="12"/>
      <c r="D20" s="12"/>
    </row>
    <row r="21" spans="1:4" x14ac:dyDescent="0.25">
      <c r="A21" s="12">
        <v>1</v>
      </c>
      <c r="B21" s="29" t="s">
        <v>111</v>
      </c>
      <c r="C21" s="33">
        <v>3597.73</v>
      </c>
      <c r="D21" s="11"/>
    </row>
    <row r="22" spans="1:4" ht="30" x14ac:dyDescent="0.25">
      <c r="A22" s="12">
        <v>2</v>
      </c>
      <c r="B22" s="29" t="s">
        <v>112</v>
      </c>
      <c r="C22" s="33">
        <v>21287.24</v>
      </c>
      <c r="D22" s="12"/>
    </row>
    <row r="23" spans="1:4" x14ac:dyDescent="0.25">
      <c r="A23" s="33"/>
      <c r="B23" s="30" t="s">
        <v>106</v>
      </c>
      <c r="C23" s="34">
        <f>SUM(C21:C22)</f>
        <v>24884.97</v>
      </c>
      <c r="D23" s="42">
        <f>C23+D19</f>
        <v>108674.51</v>
      </c>
    </row>
    <row r="24" spans="1:4" x14ac:dyDescent="0.25">
      <c r="A24" s="33"/>
      <c r="B24" s="30" t="s">
        <v>11</v>
      </c>
      <c r="C24" s="33"/>
      <c r="D24" s="34"/>
    </row>
    <row r="25" spans="1:4" x14ac:dyDescent="0.25">
      <c r="A25" s="33">
        <v>1</v>
      </c>
      <c r="B25" s="29" t="s">
        <v>117</v>
      </c>
      <c r="C25" s="33">
        <v>8799.4</v>
      </c>
      <c r="D25" s="33"/>
    </row>
    <row r="26" spans="1:4" ht="30" x14ac:dyDescent="0.25">
      <c r="A26" s="33">
        <v>2</v>
      </c>
      <c r="B26" s="29" t="s">
        <v>118</v>
      </c>
      <c r="C26" s="33">
        <v>5896.54</v>
      </c>
      <c r="D26" s="34"/>
    </row>
    <row r="27" spans="1:4" x14ac:dyDescent="0.25">
      <c r="A27" s="33"/>
      <c r="B27" s="30" t="s">
        <v>113</v>
      </c>
      <c r="C27" s="34">
        <f>SUM(C25:C26)</f>
        <v>14695.939999999999</v>
      </c>
      <c r="D27" s="42">
        <f>C27+D23</f>
        <v>123370.45</v>
      </c>
    </row>
    <row r="28" spans="1:4" x14ac:dyDescent="0.25">
      <c r="A28" s="33"/>
      <c r="B28" s="30" t="s">
        <v>14</v>
      </c>
      <c r="C28" s="33"/>
      <c r="D28" s="33"/>
    </row>
    <row r="29" spans="1:4" ht="15" customHeight="1" x14ac:dyDescent="0.25">
      <c r="A29" s="33">
        <v>1</v>
      </c>
      <c r="B29" s="29" t="s">
        <v>135</v>
      </c>
      <c r="C29" s="33">
        <v>36030.080000000002</v>
      </c>
      <c r="D29" s="33"/>
    </row>
    <row r="30" spans="1:4" x14ac:dyDescent="0.25">
      <c r="A30" s="33">
        <v>2</v>
      </c>
      <c r="B30" s="29" t="s">
        <v>136</v>
      </c>
      <c r="C30" s="33">
        <v>6639.2</v>
      </c>
      <c r="D30" s="33"/>
    </row>
    <row r="31" spans="1:4" x14ac:dyDescent="0.25">
      <c r="A31" s="33"/>
      <c r="B31" s="30" t="s">
        <v>132</v>
      </c>
      <c r="C31" s="34">
        <f>SUM(C29:C30)</f>
        <v>42669.279999999999</v>
      </c>
      <c r="D31" s="42">
        <f>C31+D27</f>
        <v>166039.72999999998</v>
      </c>
    </row>
    <row r="32" spans="1:4" x14ac:dyDescent="0.25">
      <c r="A32" s="33"/>
      <c r="B32" s="30" t="s">
        <v>15</v>
      </c>
      <c r="C32" s="33"/>
      <c r="D32" s="33"/>
    </row>
    <row r="33" spans="1:4" ht="30" x14ac:dyDescent="0.25">
      <c r="A33" s="33">
        <v>1</v>
      </c>
      <c r="B33" s="29" t="s">
        <v>142</v>
      </c>
      <c r="C33" s="33">
        <v>7165.42</v>
      </c>
      <c r="D33" s="42">
        <f>C33+D31</f>
        <v>173205.15</v>
      </c>
    </row>
    <row r="34" spans="1:4" x14ac:dyDescent="0.25">
      <c r="A34" s="33"/>
      <c r="B34" s="30" t="s">
        <v>16</v>
      </c>
      <c r="C34" s="33"/>
      <c r="D34" s="33"/>
    </row>
    <row r="35" spans="1:4" ht="30" x14ac:dyDescent="0.25">
      <c r="A35" s="33">
        <v>1</v>
      </c>
      <c r="B35" s="29" t="s">
        <v>147</v>
      </c>
      <c r="C35" s="33">
        <v>9967.0400000000009</v>
      </c>
      <c r="D35" s="33"/>
    </row>
    <row r="36" spans="1:4" x14ac:dyDescent="0.25">
      <c r="A36" s="33">
        <v>2</v>
      </c>
      <c r="B36" s="29" t="s">
        <v>148</v>
      </c>
      <c r="C36" s="33">
        <v>3611.84</v>
      </c>
      <c r="D36" s="33"/>
    </row>
    <row r="37" spans="1:4" x14ac:dyDescent="0.25">
      <c r="A37" s="33">
        <v>3</v>
      </c>
      <c r="B37" s="29" t="s">
        <v>149</v>
      </c>
      <c r="C37" s="33">
        <v>4612.74</v>
      </c>
      <c r="D37" s="33"/>
    </row>
    <row r="38" spans="1:4" x14ac:dyDescent="0.25">
      <c r="A38" s="33"/>
      <c r="B38" s="30" t="s">
        <v>146</v>
      </c>
      <c r="C38" s="34">
        <f>SUM(C35:C37)</f>
        <v>18191.620000000003</v>
      </c>
      <c r="D38" s="42">
        <f>C38+D33</f>
        <v>191396.77</v>
      </c>
    </row>
    <row r="39" spans="1:4" x14ac:dyDescent="0.25">
      <c r="A39" s="33"/>
      <c r="B39" s="30"/>
      <c r="C39" s="33"/>
      <c r="D39" s="33"/>
    </row>
    <row r="40" spans="1:4" x14ac:dyDescent="0.25">
      <c r="A40" s="33"/>
      <c r="B40" s="30"/>
      <c r="C40" s="33"/>
      <c r="D40" s="33"/>
    </row>
    <row r="41" spans="1:4" x14ac:dyDescent="0.25">
      <c r="A41" s="33"/>
      <c r="B41" s="30"/>
      <c r="C41" s="33"/>
      <c r="D41" s="33"/>
    </row>
    <row r="42" spans="1:4" x14ac:dyDescent="0.25">
      <c r="A42" s="33"/>
      <c r="B42" s="30"/>
      <c r="C42" s="33"/>
      <c r="D42" s="33"/>
    </row>
    <row r="43" spans="1:4" x14ac:dyDescent="0.25">
      <c r="A43" s="33"/>
      <c r="B43" s="30"/>
      <c r="C43" s="33"/>
      <c r="D43" s="33"/>
    </row>
    <row r="44" spans="1:4" x14ac:dyDescent="0.25">
      <c r="A44" s="33"/>
      <c r="B44" s="29"/>
      <c r="C44" s="33"/>
      <c r="D44" s="34"/>
    </row>
    <row r="45" spans="1:4" x14ac:dyDescent="0.25">
      <c r="A45" s="33"/>
      <c r="B45" s="30"/>
      <c r="C45" s="34"/>
      <c r="D45" s="34"/>
    </row>
    <row r="46" spans="1:4" x14ac:dyDescent="0.25">
      <c r="A46" s="33"/>
      <c r="B46" s="29"/>
      <c r="C46" s="33"/>
      <c r="D46" s="33"/>
    </row>
    <row r="47" spans="1:4" x14ac:dyDescent="0.25">
      <c r="A47" s="33"/>
      <c r="B47" s="30"/>
      <c r="C47" s="34"/>
      <c r="D47" s="3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zoomScale="60" zoomScaleNormal="60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5.140625" customWidth="1"/>
    <col min="5" max="5" width="16.140625" customWidth="1"/>
    <col min="6" max="6" width="15.7109375" customWidth="1"/>
    <col min="7" max="7" width="16.5703125" customWidth="1"/>
    <col min="8" max="8" width="15.28515625" customWidth="1"/>
    <col min="9" max="9" width="15.85546875" customWidth="1"/>
    <col min="10" max="10" width="15.140625" customWidth="1"/>
    <col min="11" max="11" width="16.28515625" customWidth="1"/>
    <col min="12" max="12" width="15.5703125" customWidth="1"/>
    <col min="13" max="13" width="17.7109375" customWidth="1"/>
    <col min="14" max="14" width="19.28515625" customWidth="1"/>
  </cols>
  <sheetData>
    <row r="1" spans="1:14" x14ac:dyDescent="0.25">
      <c r="A1" s="62" t="s">
        <v>54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21" x14ac:dyDescent="0.35">
      <c r="A2" s="6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0" customFormat="1" ht="20.25" customHeight="1" x14ac:dyDescent="0.25">
      <c r="A3" s="8"/>
      <c r="B3" s="19" t="s">
        <v>3</v>
      </c>
      <c r="C3" s="19" t="s">
        <v>6</v>
      </c>
      <c r="D3" s="19" t="s">
        <v>4</v>
      </c>
      <c r="E3" s="19" t="s">
        <v>8</v>
      </c>
      <c r="F3" s="19" t="s">
        <v>9</v>
      </c>
      <c r="G3" s="19" t="s">
        <v>10</v>
      </c>
      <c r="H3" s="19" t="s">
        <v>11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5" t="s">
        <v>17</v>
      </c>
    </row>
    <row r="4" spans="1:14" ht="39.75" customHeight="1" x14ac:dyDescent="0.35">
      <c r="A4" s="20" t="s">
        <v>30</v>
      </c>
      <c r="B4" s="16">
        <f>B5+B6+B8</f>
        <v>45790.58</v>
      </c>
      <c r="C4" s="16">
        <f t="shared" ref="C4:N4" si="0">C5+C6+C8</f>
        <v>45790.58</v>
      </c>
      <c r="D4" s="16">
        <f t="shared" si="0"/>
        <v>45790.58</v>
      </c>
      <c r="E4" s="16">
        <f>E5+E6+E7+E8</f>
        <v>50346.8</v>
      </c>
      <c r="F4" s="16">
        <f t="shared" si="0"/>
        <v>50346.8</v>
      </c>
      <c r="G4" s="16">
        <f t="shared" si="0"/>
        <v>50346.8</v>
      </c>
      <c r="H4" s="16">
        <f t="shared" si="0"/>
        <v>50346.8</v>
      </c>
      <c r="I4" s="16">
        <f t="shared" si="0"/>
        <v>50346.8</v>
      </c>
      <c r="J4" s="16">
        <f t="shared" si="0"/>
        <v>50346.8</v>
      </c>
      <c r="K4" s="16">
        <f t="shared" si="0"/>
        <v>50346.8</v>
      </c>
      <c r="L4" s="16">
        <f t="shared" si="0"/>
        <v>50346.8</v>
      </c>
      <c r="M4" s="16">
        <f t="shared" si="0"/>
        <v>50346.8</v>
      </c>
      <c r="N4" s="16">
        <f t="shared" si="0"/>
        <v>590492.93999999994</v>
      </c>
    </row>
    <row r="5" spans="1:14" ht="39" customHeight="1" x14ac:dyDescent="0.35">
      <c r="A5" s="20" t="s">
        <v>18</v>
      </c>
      <c r="B5" s="17">
        <v>22209.78</v>
      </c>
      <c r="C5" s="17">
        <v>22209.78</v>
      </c>
      <c r="D5" s="17">
        <v>22209.78</v>
      </c>
      <c r="E5" s="17">
        <v>24441.13</v>
      </c>
      <c r="F5" s="17">
        <v>24441.13</v>
      </c>
      <c r="G5" s="17">
        <v>24441.13</v>
      </c>
      <c r="H5" s="26">
        <v>24441.13</v>
      </c>
      <c r="I5" s="17">
        <v>24441.13</v>
      </c>
      <c r="J5" s="17">
        <v>24441.13</v>
      </c>
      <c r="K5" s="17">
        <v>24441.13</v>
      </c>
      <c r="L5" s="17">
        <v>24441.13</v>
      </c>
      <c r="M5" s="17">
        <v>24441.13</v>
      </c>
      <c r="N5" s="16">
        <f t="shared" ref="N5:N23" si="1">SUM(B5:M5)</f>
        <v>286599.51</v>
      </c>
    </row>
    <row r="6" spans="1:14" ht="44.25" customHeight="1" x14ac:dyDescent="0.35">
      <c r="A6" s="20" t="s">
        <v>37</v>
      </c>
      <c r="B6" s="17">
        <v>23580.799999999999</v>
      </c>
      <c r="C6" s="17">
        <v>23580.799999999999</v>
      </c>
      <c r="D6" s="17">
        <v>23580.799999999999</v>
      </c>
      <c r="E6" s="17">
        <v>25905.67</v>
      </c>
      <c r="F6" s="17">
        <v>25905.67</v>
      </c>
      <c r="G6" s="17">
        <v>25905.67</v>
      </c>
      <c r="H6" s="26">
        <v>25905.67</v>
      </c>
      <c r="I6" s="17">
        <v>25905.67</v>
      </c>
      <c r="J6" s="17">
        <v>25905.67</v>
      </c>
      <c r="K6" s="17">
        <v>25905.67</v>
      </c>
      <c r="L6" s="17">
        <v>25905.67</v>
      </c>
      <c r="M6" s="17">
        <v>25905.67</v>
      </c>
      <c r="N6" s="16">
        <f t="shared" si="1"/>
        <v>303893.42999999988</v>
      </c>
    </row>
    <row r="7" spans="1:14" ht="44.25" customHeight="1" x14ac:dyDescent="0.35">
      <c r="A7" s="20" t="s">
        <v>50</v>
      </c>
      <c r="B7" s="17"/>
      <c r="C7" s="17"/>
      <c r="D7" s="17"/>
      <c r="E7" s="17"/>
      <c r="F7" s="17"/>
      <c r="G7" s="17"/>
      <c r="H7" s="26"/>
      <c r="I7" s="17"/>
      <c r="J7" s="17"/>
      <c r="K7" s="17"/>
      <c r="L7" s="17"/>
      <c r="M7" s="17"/>
      <c r="N7" s="16"/>
    </row>
    <row r="8" spans="1:14" ht="44.25" customHeight="1" x14ac:dyDescent="0.35">
      <c r="A8" s="20" t="s">
        <v>34</v>
      </c>
      <c r="B8" s="17"/>
      <c r="C8" s="17"/>
      <c r="D8" s="17"/>
      <c r="E8" s="17"/>
      <c r="F8" s="17"/>
      <c r="G8" s="17"/>
      <c r="H8" s="26"/>
      <c r="I8" s="17"/>
      <c r="J8" s="17"/>
      <c r="K8" s="17"/>
      <c r="L8" s="17"/>
      <c r="M8" s="17"/>
      <c r="N8" s="16">
        <f t="shared" si="1"/>
        <v>0</v>
      </c>
    </row>
    <row r="9" spans="1:14" ht="36" customHeight="1" x14ac:dyDescent="0.35">
      <c r="A9" s="21" t="s">
        <v>19</v>
      </c>
      <c r="B9" s="16">
        <f>B10+B11+B12+B13</f>
        <v>23783.75</v>
      </c>
      <c r="C9" s="16">
        <f t="shared" ref="C9:M9" si="2">C10+C11+C12+C13</f>
        <v>24574.219999999998</v>
      </c>
      <c r="D9" s="16">
        <f t="shared" si="2"/>
        <v>49108.21</v>
      </c>
      <c r="E9" s="16">
        <f>E10+E11+E12+E13</f>
        <v>18313.690000000002</v>
      </c>
      <c r="F9" s="16">
        <f t="shared" si="2"/>
        <v>14751.42</v>
      </c>
      <c r="G9" s="16">
        <f>G10+G11+G12+G13</f>
        <v>6718.92</v>
      </c>
      <c r="H9" s="25">
        <f t="shared" si="2"/>
        <v>14319.31</v>
      </c>
      <c r="I9" s="16">
        <f t="shared" si="2"/>
        <v>26103.1</v>
      </c>
      <c r="J9" s="16">
        <f t="shared" si="2"/>
        <v>27118.23</v>
      </c>
      <c r="K9" s="16">
        <f t="shared" si="2"/>
        <v>24731.18</v>
      </c>
      <c r="L9" s="16">
        <f t="shared" si="2"/>
        <v>37360.950000000004</v>
      </c>
      <c r="M9" s="16">
        <f t="shared" si="2"/>
        <v>22158.11</v>
      </c>
      <c r="N9" s="16">
        <f t="shared" si="1"/>
        <v>289041.08999999997</v>
      </c>
    </row>
    <row r="10" spans="1:14" ht="40.5" customHeight="1" x14ac:dyDescent="0.35">
      <c r="A10" s="20" t="s">
        <v>20</v>
      </c>
      <c r="B10" s="17">
        <v>8584.92</v>
      </c>
      <c r="C10" s="17">
        <f>8425.42</f>
        <v>8425.42</v>
      </c>
      <c r="D10" s="17">
        <v>14590.72</v>
      </c>
      <c r="E10" s="17">
        <v>3535.92</v>
      </c>
      <c r="F10" s="17">
        <v>10191.42</v>
      </c>
      <c r="G10" s="17">
        <v>2158.92</v>
      </c>
      <c r="H10" s="26">
        <v>2158.92</v>
      </c>
      <c r="I10" s="17">
        <v>2158.92</v>
      </c>
      <c r="J10" s="17">
        <v>6298.92</v>
      </c>
      <c r="K10" s="17">
        <v>9335.02</v>
      </c>
      <c r="L10" s="17">
        <v>3538.92</v>
      </c>
      <c r="M10" s="17">
        <v>7708.92</v>
      </c>
      <c r="N10" s="16">
        <f t="shared" si="1"/>
        <v>78686.939999999988</v>
      </c>
    </row>
    <row r="11" spans="1:14" ht="45.75" customHeight="1" x14ac:dyDescent="0.35">
      <c r="A11" s="20" t="s">
        <v>21</v>
      </c>
      <c r="B11" s="18">
        <v>7317</v>
      </c>
      <c r="C11" s="17">
        <f>10071</f>
        <v>10071</v>
      </c>
      <c r="D11" s="17">
        <v>26140</v>
      </c>
      <c r="E11" s="17">
        <v>12402.7</v>
      </c>
      <c r="F11" s="17">
        <v>4560</v>
      </c>
      <c r="G11" s="17">
        <v>4560</v>
      </c>
      <c r="H11" s="26">
        <v>5700</v>
      </c>
      <c r="I11" s="17">
        <v>8460</v>
      </c>
      <c r="J11" s="17">
        <v>5700</v>
      </c>
      <c r="K11" s="17">
        <v>5700</v>
      </c>
      <c r="L11" s="17">
        <v>8460</v>
      </c>
      <c r="M11" s="17">
        <v>5700</v>
      </c>
      <c r="N11" s="16">
        <f t="shared" si="1"/>
        <v>104770.7</v>
      </c>
    </row>
    <row r="12" spans="1:14" ht="45.75" customHeight="1" x14ac:dyDescent="0.35">
      <c r="A12" s="24" t="s">
        <v>32</v>
      </c>
      <c r="B12" s="18">
        <v>4913</v>
      </c>
      <c r="C12" s="17">
        <v>4296.5</v>
      </c>
      <c r="D12" s="17">
        <v>6786.2</v>
      </c>
      <c r="E12" s="17"/>
      <c r="F12" s="17"/>
      <c r="G12" s="17"/>
      <c r="H12" s="26">
        <v>5272.86</v>
      </c>
      <c r="I12" s="17">
        <v>13501</v>
      </c>
      <c r="J12" s="17">
        <v>11948.6</v>
      </c>
      <c r="K12" s="17">
        <v>7119.21</v>
      </c>
      <c r="L12" s="17">
        <v>22393.200000000001</v>
      </c>
      <c r="M12" s="17">
        <v>5376.6</v>
      </c>
      <c r="N12" s="16">
        <f t="shared" si="1"/>
        <v>81607.17</v>
      </c>
    </row>
    <row r="13" spans="1:14" ht="21.75" customHeight="1" x14ac:dyDescent="0.35">
      <c r="A13" s="20" t="s">
        <v>22</v>
      </c>
      <c r="B13" s="17">
        <v>2968.83</v>
      </c>
      <c r="C13" s="17">
        <v>1781.3</v>
      </c>
      <c r="D13" s="17">
        <v>1591.29</v>
      </c>
      <c r="E13" s="17">
        <v>2375.0700000000002</v>
      </c>
      <c r="F13" s="17"/>
      <c r="G13" s="17"/>
      <c r="H13" s="26">
        <v>1187.53</v>
      </c>
      <c r="I13" s="17">
        <v>1983.18</v>
      </c>
      <c r="J13" s="17">
        <v>3170.71</v>
      </c>
      <c r="K13" s="17">
        <v>2576.9499999999998</v>
      </c>
      <c r="L13" s="17">
        <v>2968.83</v>
      </c>
      <c r="M13" s="17">
        <v>3372.59</v>
      </c>
      <c r="N13" s="16">
        <f t="shared" si="1"/>
        <v>23976.280000000002</v>
      </c>
    </row>
    <row r="14" spans="1:14" ht="23.25" customHeight="1" x14ac:dyDescent="0.35">
      <c r="A14" s="21" t="s">
        <v>23</v>
      </c>
      <c r="B14" s="16">
        <f>B15+B16+B17</f>
        <v>14917.74</v>
      </c>
      <c r="C14" s="16">
        <f t="shared" ref="C14:M14" si="3">C15+C16+C17</f>
        <v>15244.7</v>
      </c>
      <c r="D14" s="16">
        <f t="shared" si="3"/>
        <v>56274.600000000006</v>
      </c>
      <c r="E14" s="16">
        <f t="shared" si="3"/>
        <v>6826.3</v>
      </c>
      <c r="F14" s="16">
        <f t="shared" si="3"/>
        <v>17157.5</v>
      </c>
      <c r="G14" s="16">
        <f t="shared" si="3"/>
        <v>24884.97</v>
      </c>
      <c r="H14" s="25">
        <f t="shared" si="3"/>
        <v>40676.94</v>
      </c>
      <c r="I14" s="16">
        <f t="shared" si="3"/>
        <v>0</v>
      </c>
      <c r="J14" s="16">
        <f t="shared" si="3"/>
        <v>14105.31</v>
      </c>
      <c r="K14" s="16">
        <f t="shared" si="3"/>
        <v>42669.279999999999</v>
      </c>
      <c r="L14" s="16">
        <f t="shared" si="3"/>
        <v>7165.42</v>
      </c>
      <c r="M14" s="16">
        <f t="shared" si="3"/>
        <v>18191.62</v>
      </c>
      <c r="N14" s="16">
        <f t="shared" si="1"/>
        <v>258114.38</v>
      </c>
    </row>
    <row r="15" spans="1:14" ht="42" customHeight="1" x14ac:dyDescent="0.35">
      <c r="A15" s="20" t="s">
        <v>24</v>
      </c>
      <c r="B15" s="17">
        <v>11717.74</v>
      </c>
      <c r="C15" s="17">
        <v>15244.7</v>
      </c>
      <c r="D15" s="17">
        <v>50000.800000000003</v>
      </c>
      <c r="E15" s="17">
        <v>6826.3</v>
      </c>
      <c r="F15" s="17"/>
      <c r="G15" s="17">
        <v>24884.97</v>
      </c>
      <c r="H15" s="26">
        <v>14695.94</v>
      </c>
      <c r="I15" s="17"/>
      <c r="J15" s="17"/>
      <c r="K15" s="17">
        <v>42669.279999999999</v>
      </c>
      <c r="L15" s="17">
        <v>7165.42</v>
      </c>
      <c r="M15" s="17">
        <v>18191.62</v>
      </c>
      <c r="N15" s="17">
        <f t="shared" si="1"/>
        <v>191396.77000000002</v>
      </c>
    </row>
    <row r="16" spans="1:14" ht="40.5" customHeight="1" x14ac:dyDescent="0.35">
      <c r="A16" s="20" t="s">
        <v>25</v>
      </c>
      <c r="B16" s="17">
        <v>3200</v>
      </c>
      <c r="C16" s="17"/>
      <c r="D16" s="17"/>
      <c r="E16" s="17"/>
      <c r="F16" s="17"/>
      <c r="G16" s="26"/>
      <c r="H16" s="26">
        <v>25981</v>
      </c>
      <c r="I16" s="17"/>
      <c r="J16" s="17"/>
      <c r="K16" s="17"/>
      <c r="L16" s="17"/>
      <c r="M16" s="17"/>
      <c r="N16" s="17">
        <f>SUM(B16:M16)</f>
        <v>29181</v>
      </c>
    </row>
    <row r="17" spans="1:14" ht="40.5" customHeight="1" x14ac:dyDescent="0.35">
      <c r="A17" s="24" t="s">
        <v>33</v>
      </c>
      <c r="B17" s="17"/>
      <c r="C17" s="17"/>
      <c r="D17" s="17">
        <v>6273.8</v>
      </c>
      <c r="E17" s="17"/>
      <c r="F17" s="17">
        <v>17157.5</v>
      </c>
      <c r="G17" s="17"/>
      <c r="H17" s="26"/>
      <c r="I17" s="17"/>
      <c r="J17" s="17">
        <v>14105.31</v>
      </c>
      <c r="K17" s="17"/>
      <c r="L17" s="17"/>
      <c r="M17" s="17"/>
      <c r="N17" s="16">
        <f t="shared" si="1"/>
        <v>37536.61</v>
      </c>
    </row>
    <row r="18" spans="1:14" ht="40.5" customHeight="1" x14ac:dyDescent="0.35">
      <c r="A18" s="28" t="s">
        <v>42</v>
      </c>
      <c r="B18" s="17">
        <v>11925</v>
      </c>
      <c r="C18" s="17"/>
      <c r="D18" s="17"/>
      <c r="E18" s="17"/>
      <c r="F18" s="17"/>
      <c r="G18" s="17">
        <v>16163.43</v>
      </c>
      <c r="H18" s="26">
        <v>810.6</v>
      </c>
      <c r="I18" s="26">
        <v>2070</v>
      </c>
      <c r="J18" s="17"/>
      <c r="K18" s="17"/>
      <c r="L18" s="17"/>
      <c r="M18" s="17"/>
      <c r="N18" s="16">
        <f t="shared" si="1"/>
        <v>30969.03</v>
      </c>
    </row>
    <row r="19" spans="1:14" ht="40.5" customHeight="1" x14ac:dyDescent="0.35">
      <c r="A19" s="21" t="s">
        <v>46</v>
      </c>
      <c r="B19" s="16">
        <f>B20+B21+B22</f>
        <v>0</v>
      </c>
      <c r="C19" s="16">
        <f t="shared" ref="C19:M19" si="4">C20+C21+C22</f>
        <v>0</v>
      </c>
      <c r="D19" s="16">
        <f t="shared" si="4"/>
        <v>0</v>
      </c>
      <c r="E19" s="16">
        <f>E20+E21+E22</f>
        <v>0</v>
      </c>
      <c r="F19" s="16">
        <f t="shared" si="4"/>
        <v>0</v>
      </c>
      <c r="G19" s="16">
        <f t="shared" si="4"/>
        <v>0</v>
      </c>
      <c r="H19" s="25">
        <f t="shared" si="4"/>
        <v>0</v>
      </c>
      <c r="I19" s="16">
        <f t="shared" si="4"/>
        <v>0</v>
      </c>
      <c r="J19" s="16">
        <f t="shared" si="4"/>
        <v>0</v>
      </c>
      <c r="K19" s="16">
        <f t="shared" si="4"/>
        <v>0</v>
      </c>
      <c r="L19" s="16">
        <f t="shared" si="4"/>
        <v>0</v>
      </c>
      <c r="M19" s="16">
        <f t="shared" si="4"/>
        <v>0</v>
      </c>
      <c r="N19" s="16">
        <f t="shared" ref="N19:N22" si="5">SUM(B19:M19)</f>
        <v>0</v>
      </c>
    </row>
    <row r="20" spans="1:14" ht="40.5" customHeight="1" x14ac:dyDescent="0.35">
      <c r="A20" s="20" t="s">
        <v>43</v>
      </c>
      <c r="B20" s="17"/>
      <c r="C20" s="17"/>
      <c r="D20" s="17"/>
      <c r="E20" s="17"/>
      <c r="F20" s="17"/>
      <c r="G20" s="17"/>
      <c r="H20" s="26"/>
      <c r="I20" s="17"/>
      <c r="J20" s="17"/>
      <c r="K20" s="17"/>
      <c r="L20" s="17"/>
      <c r="M20" s="17"/>
      <c r="N20" s="17">
        <f t="shared" si="5"/>
        <v>0</v>
      </c>
    </row>
    <row r="21" spans="1:14" ht="40.5" customHeight="1" x14ac:dyDescent="0.35">
      <c r="A21" s="20" t="s">
        <v>44</v>
      </c>
      <c r="B21" s="17"/>
      <c r="C21" s="17"/>
      <c r="D21" s="17"/>
      <c r="E21" s="17"/>
      <c r="F21" s="17"/>
      <c r="G21" s="26"/>
      <c r="H21" s="26"/>
      <c r="I21" s="17"/>
      <c r="J21" s="17"/>
      <c r="K21" s="17"/>
      <c r="L21" s="17"/>
      <c r="M21" s="17"/>
      <c r="N21" s="17">
        <f t="shared" si="5"/>
        <v>0</v>
      </c>
    </row>
    <row r="22" spans="1:14" ht="40.5" customHeight="1" x14ac:dyDescent="0.35">
      <c r="A22" s="24" t="s">
        <v>45</v>
      </c>
      <c r="B22" s="17"/>
      <c r="C22" s="17"/>
      <c r="D22" s="17"/>
      <c r="E22" s="17"/>
      <c r="F22" s="17"/>
      <c r="G22" s="17"/>
      <c r="H22" s="26"/>
      <c r="I22" s="17"/>
      <c r="J22" s="17"/>
      <c r="K22" s="17"/>
      <c r="L22" s="17"/>
      <c r="M22" s="17"/>
      <c r="N22" s="17">
        <f t="shared" si="5"/>
        <v>0</v>
      </c>
    </row>
    <row r="23" spans="1:14" ht="39.75" customHeight="1" x14ac:dyDescent="0.35">
      <c r="A23" s="21" t="s">
        <v>47</v>
      </c>
      <c r="B23" s="16">
        <v>24632.53</v>
      </c>
      <c r="C23" s="16">
        <v>24632.53</v>
      </c>
      <c r="D23" s="16">
        <v>24632.53</v>
      </c>
      <c r="E23" s="16">
        <v>27123.46</v>
      </c>
      <c r="F23" s="16">
        <v>27123.46</v>
      </c>
      <c r="G23" s="16">
        <v>27123.46</v>
      </c>
      <c r="H23" s="25">
        <v>27123.46</v>
      </c>
      <c r="I23" s="16">
        <v>27123.46</v>
      </c>
      <c r="J23" s="16">
        <v>27123.46</v>
      </c>
      <c r="K23" s="16">
        <v>27123.46</v>
      </c>
      <c r="L23" s="16">
        <v>27123.46</v>
      </c>
      <c r="M23" s="16">
        <v>27123.46</v>
      </c>
      <c r="N23" s="16">
        <f t="shared" si="1"/>
        <v>318008.73</v>
      </c>
    </row>
    <row r="24" spans="1:14" ht="22.5" customHeight="1" x14ac:dyDescent="0.35">
      <c r="A24" s="21" t="s">
        <v>26</v>
      </c>
      <c r="B24" s="16">
        <f>B4+B9+B14+B18+B23+B19</f>
        <v>121049.60000000001</v>
      </c>
      <c r="C24" s="16">
        <f>C4+C9+C14+C18+C23+C19</f>
        <v>110242.03</v>
      </c>
      <c r="D24" s="16">
        <f>D4+D9+D14+D18+D23+D19</f>
        <v>175805.92</v>
      </c>
      <c r="E24" s="16">
        <f t="shared" ref="E24:M24" si="6">E4+E9+E14+E18+E23+E19</f>
        <v>102610.25</v>
      </c>
      <c r="F24" s="16">
        <f t="shared" si="6"/>
        <v>109379.18</v>
      </c>
      <c r="G24" s="16">
        <f t="shared" si="6"/>
        <v>125237.57999999999</v>
      </c>
      <c r="H24" s="16">
        <f t="shared" si="6"/>
        <v>133277.11000000002</v>
      </c>
      <c r="I24" s="16">
        <f t="shared" si="6"/>
        <v>105643.35999999999</v>
      </c>
      <c r="J24" s="16">
        <f t="shared" si="6"/>
        <v>118693.79999999999</v>
      </c>
      <c r="K24" s="16">
        <f t="shared" si="6"/>
        <v>144870.72</v>
      </c>
      <c r="L24" s="16">
        <f t="shared" si="6"/>
        <v>121996.63</v>
      </c>
      <c r="M24" s="16">
        <f t="shared" si="6"/>
        <v>117819.98999999999</v>
      </c>
      <c r="N24" s="16">
        <f>N4+N9+N14+N18+N23+N19</f>
        <v>1486626.17</v>
      </c>
    </row>
    <row r="25" spans="1:14" ht="15.75" x14ac:dyDescent="0.25">
      <c r="A25" s="63" t="s">
        <v>49</v>
      </c>
      <c r="B25" s="63"/>
      <c r="C25" s="63"/>
      <c r="D25" s="22"/>
      <c r="E25" s="22"/>
      <c r="F25" s="22"/>
      <c r="G25" s="22"/>
      <c r="H25" s="22"/>
      <c r="I25" s="22"/>
      <c r="J25" s="22"/>
      <c r="K25" s="22"/>
      <c r="L25" s="64" t="s">
        <v>31</v>
      </c>
      <c r="M25" s="64"/>
      <c r="N25" s="64"/>
    </row>
    <row r="26" spans="1:14" ht="15.75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15.75" x14ac:dyDescent="0.25">
      <c r="A27" s="63" t="s">
        <v>29</v>
      </c>
      <c r="B27" s="63"/>
      <c r="C27" s="63"/>
      <c r="D27" s="22"/>
      <c r="E27" s="22"/>
      <c r="F27" s="22"/>
      <c r="G27" s="22"/>
      <c r="H27" s="22"/>
      <c r="I27" s="22"/>
      <c r="J27" s="22"/>
      <c r="K27" s="22"/>
      <c r="L27" s="64" t="s">
        <v>36</v>
      </c>
      <c r="M27" s="64"/>
      <c r="N27" s="64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6"/>
  <sheetViews>
    <sheetView workbookViewId="0">
      <selection activeCell="D17" sqref="D17"/>
    </sheetView>
  </sheetViews>
  <sheetFormatPr defaultRowHeight="15" x14ac:dyDescent="0.25"/>
  <cols>
    <col min="1" max="1" width="5.42578125" customWidth="1"/>
    <col min="2" max="2" width="44.140625" customWidth="1"/>
    <col min="3" max="3" width="11.7109375" customWidth="1"/>
    <col min="4" max="4" width="14.42578125" customWidth="1"/>
  </cols>
  <sheetData>
    <row r="1" spans="1:4" ht="15.75" x14ac:dyDescent="0.25">
      <c r="A1" s="1"/>
      <c r="B1" s="60" t="s">
        <v>65</v>
      </c>
      <c r="C1" s="60"/>
      <c r="D1" s="60"/>
    </row>
    <row r="2" spans="1:4" ht="15.75" x14ac:dyDescent="0.25">
      <c r="A2" s="1"/>
      <c r="B2" s="61" t="s">
        <v>0</v>
      </c>
      <c r="C2" s="61"/>
      <c r="D2" s="61"/>
    </row>
    <row r="3" spans="1:4" ht="15.75" x14ac:dyDescent="0.25">
      <c r="A3" s="1"/>
      <c r="B3" s="60" t="s">
        <v>41</v>
      </c>
      <c r="C3" s="60"/>
      <c r="D3" s="60"/>
    </row>
    <row r="4" spans="1:4" x14ac:dyDescent="0.25">
      <c r="A4" s="13"/>
      <c r="B4" s="27" t="s">
        <v>1</v>
      </c>
      <c r="C4" s="13" t="s">
        <v>2</v>
      </c>
      <c r="D4" s="27" t="s">
        <v>28</v>
      </c>
    </row>
    <row r="5" spans="1:4" x14ac:dyDescent="0.25">
      <c r="A5" s="29"/>
      <c r="B5" s="30" t="s">
        <v>3</v>
      </c>
      <c r="C5" s="30"/>
      <c r="D5" s="29"/>
    </row>
    <row r="6" spans="1:4" x14ac:dyDescent="0.25">
      <c r="A6" s="29">
        <v>1</v>
      </c>
      <c r="B6" s="29" t="s">
        <v>68</v>
      </c>
      <c r="C6" s="29">
        <v>11925</v>
      </c>
      <c r="D6" s="30">
        <f>C6</f>
        <v>11925</v>
      </c>
    </row>
    <row r="7" spans="1:4" x14ac:dyDescent="0.25">
      <c r="A7" s="33"/>
      <c r="B7" s="30" t="s">
        <v>10</v>
      </c>
      <c r="C7" s="33"/>
      <c r="D7" s="34"/>
    </row>
    <row r="8" spans="1:4" ht="16.5" customHeight="1" x14ac:dyDescent="0.25">
      <c r="A8" s="33">
        <v>1</v>
      </c>
      <c r="B8" s="29" t="s">
        <v>107</v>
      </c>
      <c r="C8" s="33">
        <v>1787</v>
      </c>
      <c r="D8" s="34"/>
    </row>
    <row r="9" spans="1:4" ht="30" x14ac:dyDescent="0.25">
      <c r="A9" s="33">
        <v>2</v>
      </c>
      <c r="B9" s="29" t="s">
        <v>108</v>
      </c>
      <c r="C9" s="33">
        <v>2886.6</v>
      </c>
      <c r="D9" s="34"/>
    </row>
    <row r="10" spans="1:4" x14ac:dyDescent="0.25">
      <c r="A10" s="33">
        <v>3</v>
      </c>
      <c r="B10" s="29" t="s">
        <v>109</v>
      </c>
      <c r="C10" s="33">
        <v>6577.33</v>
      </c>
      <c r="D10" s="34"/>
    </row>
    <row r="11" spans="1:4" x14ac:dyDescent="0.25">
      <c r="A11" s="33">
        <v>4</v>
      </c>
      <c r="B11" s="29" t="s">
        <v>110</v>
      </c>
      <c r="C11" s="33">
        <v>4912.5</v>
      </c>
      <c r="D11" s="34"/>
    </row>
    <row r="12" spans="1:4" x14ac:dyDescent="0.25">
      <c r="A12" s="33"/>
      <c r="B12" s="30" t="s">
        <v>106</v>
      </c>
      <c r="C12" s="34">
        <f>SUM(C8:C11)</f>
        <v>16163.43</v>
      </c>
      <c r="D12" s="34">
        <f>C12+D6</f>
        <v>28088.43</v>
      </c>
    </row>
    <row r="13" spans="1:4" x14ac:dyDescent="0.25">
      <c r="A13" s="33"/>
      <c r="B13" s="30" t="s">
        <v>11</v>
      </c>
      <c r="C13" s="34"/>
      <c r="D13" s="34"/>
    </row>
    <row r="14" spans="1:4" x14ac:dyDescent="0.25">
      <c r="A14" s="33">
        <v>1</v>
      </c>
      <c r="B14" s="29" t="s">
        <v>107</v>
      </c>
      <c r="C14" s="34">
        <v>810.6</v>
      </c>
      <c r="D14" s="34">
        <f>C14+D12</f>
        <v>28899.03</v>
      </c>
    </row>
    <row r="15" spans="1:4" x14ac:dyDescent="0.25">
      <c r="A15" s="33"/>
      <c r="B15" s="30" t="s">
        <v>12</v>
      </c>
      <c r="C15" s="33"/>
      <c r="D15" s="34"/>
    </row>
    <row r="16" spans="1:4" x14ac:dyDescent="0.25">
      <c r="A16" s="33">
        <v>1</v>
      </c>
      <c r="B16" s="29" t="s">
        <v>123</v>
      </c>
      <c r="C16" s="42">
        <v>2070</v>
      </c>
      <c r="D16" s="42">
        <f>C16+D14</f>
        <v>30969.03</v>
      </c>
    </row>
    <row r="17" spans="1:4" x14ac:dyDescent="0.25">
      <c r="A17" s="33"/>
      <c r="B17" s="30"/>
      <c r="C17" s="34"/>
      <c r="D17" s="34"/>
    </row>
    <row r="18" spans="1:4" x14ac:dyDescent="0.25">
      <c r="A18" s="33"/>
      <c r="B18" s="30"/>
      <c r="C18" s="33"/>
      <c r="D18" s="42"/>
    </row>
    <row r="19" spans="1:4" x14ac:dyDescent="0.25">
      <c r="A19" s="33"/>
      <c r="B19" s="29"/>
      <c r="C19" s="34"/>
      <c r="D19" s="34"/>
    </row>
    <row r="20" spans="1:4" x14ac:dyDescent="0.25">
      <c r="A20" s="33"/>
      <c r="B20" s="30"/>
      <c r="C20" s="33"/>
      <c r="D20" s="42"/>
    </row>
    <row r="21" spans="1:4" x14ac:dyDescent="0.25">
      <c r="A21" s="33"/>
      <c r="B21" s="29"/>
      <c r="C21" s="34"/>
      <c r="D21" s="34"/>
    </row>
    <row r="22" spans="1:4" x14ac:dyDescent="0.25">
      <c r="A22" s="33"/>
      <c r="B22" s="29"/>
      <c r="C22" s="33"/>
      <c r="D22" s="33"/>
    </row>
    <row r="23" spans="1:4" x14ac:dyDescent="0.25">
      <c r="A23" s="33"/>
      <c r="B23" s="30"/>
      <c r="C23" s="34"/>
      <c r="D23" s="34"/>
    </row>
    <row r="24" spans="1:4" x14ac:dyDescent="0.25">
      <c r="A24" s="33"/>
      <c r="B24" s="30"/>
      <c r="C24" s="33"/>
      <c r="D24" s="33"/>
    </row>
    <row r="25" spans="1:4" x14ac:dyDescent="0.25">
      <c r="A25" s="33"/>
      <c r="B25" s="29"/>
      <c r="C25" s="33"/>
      <c r="D25" s="34"/>
    </row>
    <row r="26" spans="1:4" x14ac:dyDescent="0.25">
      <c r="A26" s="33"/>
      <c r="B26" s="30"/>
      <c r="C26" s="34"/>
      <c r="D26" s="34"/>
    </row>
    <row r="27" spans="1:4" x14ac:dyDescent="0.25">
      <c r="A27" s="33"/>
      <c r="B27" s="30"/>
      <c r="C27" s="33"/>
      <c r="D27" s="33"/>
    </row>
    <row r="28" spans="1:4" x14ac:dyDescent="0.25">
      <c r="A28" s="33"/>
      <c r="B28" s="29"/>
      <c r="C28" s="33"/>
      <c r="D28" s="33"/>
    </row>
    <row r="29" spans="1:4" x14ac:dyDescent="0.25">
      <c r="A29" s="33"/>
      <c r="B29" s="30"/>
      <c r="C29" s="34"/>
      <c r="D29" s="34"/>
    </row>
    <row r="30" spans="1:4" x14ac:dyDescent="0.25">
      <c r="A30" s="33"/>
      <c r="B30" s="30"/>
      <c r="C30" s="33"/>
      <c r="D30" s="33"/>
    </row>
    <row r="31" spans="1:4" x14ac:dyDescent="0.25">
      <c r="A31" s="33"/>
      <c r="B31" s="29"/>
      <c r="C31" s="33"/>
      <c r="D31" s="34"/>
    </row>
    <row r="32" spans="1:4" x14ac:dyDescent="0.25">
      <c r="A32" s="33"/>
      <c r="B32" s="30"/>
      <c r="C32" s="34"/>
      <c r="D32" s="34"/>
    </row>
    <row r="33" spans="1:4" x14ac:dyDescent="0.25">
      <c r="A33" s="33"/>
      <c r="B33" s="29"/>
      <c r="C33" s="33"/>
      <c r="D33" s="33"/>
    </row>
    <row r="34" spans="1:4" x14ac:dyDescent="0.25">
      <c r="A34" s="33"/>
      <c r="B34" s="30"/>
      <c r="C34" s="34"/>
      <c r="D34" s="34"/>
    </row>
    <row r="35" spans="1:4" x14ac:dyDescent="0.25">
      <c r="A35" s="31"/>
      <c r="B35" s="31"/>
      <c r="C35" s="31"/>
      <c r="D35" s="31"/>
    </row>
    <row r="36" spans="1:4" x14ac:dyDescent="0.25">
      <c r="A36" s="31"/>
      <c r="B36" s="31"/>
      <c r="C36" s="31"/>
      <c r="D36" s="3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дополн.работы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2021-01-28T02:57:51Z</cp:lastPrinted>
  <dcterms:created xsi:type="dcterms:W3CDTF">2011-07-25T05:21:17Z</dcterms:created>
  <dcterms:modified xsi:type="dcterms:W3CDTF">2025-01-21T10:02:26Z</dcterms:modified>
</cp:coreProperties>
</file>