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Металлургов1,2,3,4,5\"/>
    </mc:Choice>
  </mc:AlternateContent>
  <xr:revisionPtr revIDLastSave="0" documentId="13_ncr:1_{4C578FB9-742F-4C1C-BB33-5C2B8EFCB4EC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Допол.раб.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1" i="4" l="1"/>
  <c r="C41" i="4"/>
  <c r="D34" i="6"/>
  <c r="D25" i="2"/>
  <c r="D56" i="1"/>
  <c r="C56" i="1"/>
  <c r="C35" i="4"/>
  <c r="C37" i="4" s="1"/>
  <c r="D18" i="3"/>
  <c r="C18" i="3"/>
  <c r="D32" i="6"/>
  <c r="D50" i="1"/>
  <c r="C50" i="1"/>
  <c r="C31" i="4"/>
  <c r="D30" i="6"/>
  <c r="C30" i="6"/>
  <c r="C29" i="6"/>
  <c r="D23" i="2"/>
  <c r="D43" i="1"/>
  <c r="C43" i="1"/>
  <c r="C26" i="4"/>
  <c r="D26" i="6"/>
  <c r="C26" i="6"/>
  <c r="D21" i="2"/>
  <c r="C21" i="2"/>
  <c r="D39" i="1"/>
  <c r="C39" i="1"/>
  <c r="D16" i="2"/>
  <c r="C16" i="2"/>
  <c r="I11" i="5"/>
  <c r="C11" i="9"/>
  <c r="H18" i="5"/>
  <c r="D13" i="3"/>
  <c r="D24" i="6"/>
  <c r="C24" i="6"/>
  <c r="D33" i="1"/>
  <c r="C33" i="1"/>
  <c r="D22" i="6"/>
  <c r="D12" i="2"/>
  <c r="C12" i="2"/>
  <c r="D31" i="1"/>
  <c r="C11" i="3"/>
  <c r="G16" i="5"/>
  <c r="C20" i="4"/>
  <c r="C21" i="4" s="1"/>
  <c r="D6" i="9" l="1"/>
  <c r="D11" i="9" s="1"/>
  <c r="C24" i="1"/>
  <c r="C27" i="1" s="1"/>
  <c r="C17" i="4"/>
  <c r="C22" i="1" l="1"/>
  <c r="D6" i="3"/>
  <c r="D11" i="3" s="1"/>
  <c r="C20" i="1"/>
  <c r="C17" i="1"/>
  <c r="C11" i="6"/>
  <c r="C14" i="6" s="1"/>
  <c r="C9" i="4"/>
  <c r="D9" i="4" s="1"/>
  <c r="D17" i="4" s="1"/>
  <c r="D21" i="4" s="1"/>
  <c r="D26" i="4" s="1"/>
  <c r="D31" i="4" s="1"/>
  <c r="D37" i="4" s="1"/>
  <c r="C6" i="6"/>
  <c r="C9" i="6" s="1"/>
  <c r="D9" i="6" s="1"/>
  <c r="C8" i="2"/>
  <c r="D8" i="2" s="1"/>
  <c r="C10" i="1"/>
  <c r="D10" i="1" s="1"/>
  <c r="D12" i="1" s="1"/>
  <c r="C7" i="1"/>
  <c r="D14" i="6" l="1"/>
  <c r="D16" i="6" s="1"/>
  <c r="D18" i="6" s="1"/>
  <c r="D20" i="6" s="1"/>
  <c r="D20" i="1"/>
  <c r="D22" i="1" s="1"/>
  <c r="D27" i="1" s="1"/>
  <c r="D29" i="1" s="1"/>
  <c r="N18" i="5"/>
  <c r="E4" i="5"/>
  <c r="M4" i="5"/>
  <c r="L4" i="5"/>
  <c r="K4" i="5"/>
  <c r="J4" i="5"/>
  <c r="I4" i="5"/>
  <c r="H4" i="5"/>
  <c r="G4" i="5"/>
  <c r="F4" i="5"/>
  <c r="D4" i="5"/>
  <c r="C4" i="5"/>
  <c r="B4" i="5"/>
  <c r="B9" i="5"/>
  <c r="B14" i="5"/>
  <c r="L14" i="5"/>
  <c r="K19" i="5"/>
  <c r="J19" i="5"/>
  <c r="M9" i="5"/>
  <c r="L9" i="5"/>
  <c r="K9" i="5"/>
  <c r="J9" i="5"/>
  <c r="I9" i="5"/>
  <c r="H9" i="5"/>
  <c r="G9" i="5"/>
  <c r="F9" i="5"/>
  <c r="E9" i="5"/>
  <c r="D9" i="5"/>
  <c r="C9" i="5"/>
  <c r="N22" i="5"/>
  <c r="N21" i="5"/>
  <c r="N20" i="5"/>
  <c r="M19" i="5"/>
  <c r="L19" i="5"/>
  <c r="I19" i="5"/>
  <c r="H19" i="5"/>
  <c r="G19" i="5"/>
  <c r="F19" i="5"/>
  <c r="E19" i="5"/>
  <c r="D19" i="5"/>
  <c r="C19" i="5"/>
  <c r="B19" i="5"/>
  <c r="N17" i="5"/>
  <c r="N12" i="5"/>
  <c r="N8" i="5"/>
  <c r="M14" i="5"/>
  <c r="K14" i="5"/>
  <c r="J14" i="5"/>
  <c r="I14" i="5"/>
  <c r="H14" i="5"/>
  <c r="G14" i="5"/>
  <c r="F14" i="5"/>
  <c r="E14" i="5"/>
  <c r="D14" i="5"/>
  <c r="C14" i="5"/>
  <c r="I24" i="5" l="1"/>
  <c r="L24" i="5"/>
  <c r="B24" i="5"/>
  <c r="G24" i="5"/>
  <c r="K24" i="5"/>
  <c r="J24" i="5"/>
  <c r="M24" i="5"/>
  <c r="H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<sst xmlns="http://schemas.openxmlformats.org/spreadsheetml/2006/main" count="243" uniqueCount="153">
  <si>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</si>
  <si>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</si>
  <si>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</si>
  <si>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</si>
  <si>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</si>
  <si>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</si>
  <si>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</si>
  <si>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</si>
  <si>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</si>
  <si>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</si>
  <si>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</si>
  <si>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</si>
  <si>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</si>
  <si>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</si>
  <si>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</si>
  <si>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</si>
  <si>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</si>
  <si>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</si>
  <si>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</si>
  <si>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</si>
  <si>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</si>
  <si>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</si>
  <si>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</si>
  <si>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</si>
  <si>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</si>
  <si>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</si>
  <si>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</si>
  <si>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</si>
  <si>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</si>
  <si>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</si>
  <si>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</si>
  <si>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</si>
  <si>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</si>
  <si>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</si>
  <si>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</si>
  <si>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</si>
  <si>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</si>
  <si>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</si>
  <si>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</si>
  <si>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уборка придомовой территории</t>
  </si>
  <si>
    <t>Дополнительные работы</t>
  </si>
  <si>
    <t>4.Дополнительные работы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</si>
  <si>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</si>
  <si>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</si>
  <si>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</si>
  <si>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</si>
  <si>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</si>
  <si>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</si>
  <si>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</si>
  <si>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Итого за январь</t>
  </si>
  <si>
    <t>Лицевой счет. Сводный расчет  2024г</t>
  </si>
  <si>
    <t>Лицевой счёт  2024г</t>
  </si>
  <si>
    <t>Отогрев канализационной трубы на крыше Квартира №3,7,11,15,19</t>
  </si>
  <si>
    <t xml:space="preserve">Обход подвала на предмет утечек </t>
  </si>
  <si>
    <t>Прочистка канализации с подвала кавртира №63</t>
  </si>
  <si>
    <t>Замена кран фильтра на ГВс Квартира №7</t>
  </si>
  <si>
    <t xml:space="preserve">Очистка подъездных козырьков от снежных шапок </t>
  </si>
  <si>
    <t>Очистка куржаков</t>
  </si>
  <si>
    <t>Ремонт подъездного освещения подъезд №1 тамбур</t>
  </si>
  <si>
    <t>Ремонт светильника замена лампочки и предохранителя Подъезд №7,3,5</t>
  </si>
  <si>
    <t>Устранение неполадок с электроэнергией в квартире №58</t>
  </si>
  <si>
    <t>Лицевой счёт 2024г</t>
  </si>
  <si>
    <t>Замена водяного электронасоса в подвале, обход подвала на предмет утечек Подвал №3</t>
  </si>
  <si>
    <t>Замена канализационного стояка Квартира №37,40</t>
  </si>
  <si>
    <t>Замена стояка отопления Квартира №37,40</t>
  </si>
  <si>
    <t>Ремонт светильника замена лампочки и предохранителя Подъезд №2,7,3,4</t>
  </si>
  <si>
    <t>Замена лампочек подъезд №1</t>
  </si>
  <si>
    <t>Демонтаж пакетного выключателя в эл.щите квартира №1</t>
  </si>
  <si>
    <t>Итого за февраль</t>
  </si>
  <si>
    <t>Отогрев водосточных труб подъезд №1,2,3,4,5,6,7</t>
  </si>
  <si>
    <t>Установка крана в подвале на стояк отопления подъезб №2</t>
  </si>
  <si>
    <t>Развоздушка отопления и ГВС</t>
  </si>
  <si>
    <t>Прочистка канализации с подвала подъезд №2</t>
  </si>
  <si>
    <t>Отключение подъездного отопления, отключение насосов</t>
  </si>
  <si>
    <t>Итого за март</t>
  </si>
  <si>
    <t>Выполнение работ по утеплению фасада по шву дома</t>
  </si>
  <si>
    <t xml:space="preserve">Робход подвала на предмет утечек </t>
  </si>
  <si>
    <t xml:space="preserve">Работы ППР </t>
  </si>
  <si>
    <t>Замена двух отопительных приборов в кухне и зале квартира №81</t>
  </si>
  <si>
    <t>Замена стояков отопления в зале Квартира №81,84,87,90,93</t>
  </si>
  <si>
    <t>Замена стояков отопления №21,24,27,30,33</t>
  </si>
  <si>
    <t>Замена стояков и радиаторов отопления квартира №21,24,27,30,33</t>
  </si>
  <si>
    <t>Замена стояков отопления квартира №21,24,27,30,33, демонтаж натяжных потолков после замены стояков квартира №24</t>
  </si>
  <si>
    <t>Итого за апрель</t>
  </si>
  <si>
    <t>Отключение отопления</t>
  </si>
  <si>
    <t>Замена стояка отопления ГВС в подвале</t>
  </si>
  <si>
    <t>Обход подвала на предмет утечек. Устранение течи стояка ГВС, замена участка трубы в подвале</t>
  </si>
  <si>
    <t>Итого за май</t>
  </si>
  <si>
    <t>Ремонт светильников замена лампочек и схем подъезд №5</t>
  </si>
  <si>
    <t>Ремонт лавочек подъезд №3,4</t>
  </si>
  <si>
    <t>Прочистка канализации, сборка канализационных труб в подвале</t>
  </si>
  <si>
    <t>Ремонт светильников замена лампочек и схем подъезд №6</t>
  </si>
  <si>
    <t>Замена отопительного прибора квартира №45</t>
  </si>
  <si>
    <t>Замена трех отопительных приборов и стояков отопления квартира №44</t>
  </si>
  <si>
    <t>Итого за июнь</t>
  </si>
  <si>
    <t>Частичный ремонт крыши квартира №19</t>
  </si>
  <si>
    <t>Ремонт подъездного козырька подъезд №2</t>
  </si>
  <si>
    <t>Ремонт кровли над квартирой №19</t>
  </si>
  <si>
    <t>Разборка, чистка и сборка канализации в подвале. Обработка подвала раствором гипохлорида</t>
  </si>
  <si>
    <t>Уборка мысора с крыши</t>
  </si>
  <si>
    <t>Прочистка водосточной трубы на крыше квартира №19</t>
  </si>
  <si>
    <t>Итого за июль</t>
  </si>
  <si>
    <t>Скос травы на придомовой территории</t>
  </si>
  <si>
    <t xml:space="preserve">Сбор негабаритного мусора </t>
  </si>
  <si>
    <t>Демонтаж чердачного замка подъезд №3 чердак</t>
  </si>
  <si>
    <t>Ремонт светильника замена лампочек и схем  подъезд №2,7</t>
  </si>
  <si>
    <t>Коррекция натяжного потолка квартира №15</t>
  </si>
  <si>
    <t>Выданы жителям материалы для покраски стен в подъезде</t>
  </si>
  <si>
    <t>Замена оконной ручки Анком</t>
  </si>
  <si>
    <t>Итого за август</t>
  </si>
  <si>
    <t>Прочистка водосточной трубы на крыше квартира №2</t>
  </si>
  <si>
    <t>Запуск отопления</t>
  </si>
  <si>
    <t>Замена учатска трубы на стояке отопления квартира №2</t>
  </si>
  <si>
    <t>Прочистка вентиляции квартира №4</t>
  </si>
  <si>
    <t>Итого за сентябрь</t>
  </si>
  <si>
    <t>Установка замков на чердаке</t>
  </si>
  <si>
    <t>Замена оконной ручки Анком квартира №15</t>
  </si>
  <si>
    <t>Выравнивание створки, обслуживание окна квартира №15</t>
  </si>
  <si>
    <t>Ремонт светильника, замена лампочек и схем подъезд №4,5,3,7,4,2,6</t>
  </si>
  <si>
    <t>Ремонт системы отопления квартира №31</t>
  </si>
  <si>
    <t>Замена участка ттрубы стояка отопления квартира №21</t>
  </si>
  <si>
    <t>Ремонт трубы в подвале замена сгона на центральной трубе отопления</t>
  </si>
  <si>
    <t>Замена участка трубы стояка канализации квартира №47</t>
  </si>
  <si>
    <t>Очистка канализации в подвале подъезд №7</t>
  </si>
  <si>
    <t>Обход подвала на предмет утечек</t>
  </si>
  <si>
    <t>Итого за октябрь</t>
  </si>
  <si>
    <t>Закрытие слухового окна в подвале</t>
  </si>
  <si>
    <t>Ремонт светильников замена лампочек и схем подъезд №3,2-7</t>
  </si>
  <si>
    <t>Замена стояка отопления в зале квартира №52,55,58</t>
  </si>
  <si>
    <t>Замена стояка отопления квартира №25</t>
  </si>
  <si>
    <t>Замена стояка отопления квартира №28</t>
  </si>
  <si>
    <t>Ремонт теплоузла №3, замена участка трубы отопления</t>
  </si>
  <si>
    <t>Запуск подъездного отопления</t>
  </si>
  <si>
    <t>Запуск насосов в подвале</t>
  </si>
  <si>
    <t>Прочистка канализации в подвале</t>
  </si>
  <si>
    <t>Итого за ноябрь</t>
  </si>
  <si>
    <t>Ремонт светильников замена лампочек и схем подъезд №2  7 этаж</t>
  </si>
  <si>
    <t>Укрытие козырька подъезда №1 профлистом</t>
  </si>
  <si>
    <t>Частичный ремонт крыши квартира №19,20</t>
  </si>
  <si>
    <t>Работы по утеплению фасада квартира №107</t>
  </si>
  <si>
    <t>Ремонт стояка ХВС замена тройника в подвале №2</t>
  </si>
  <si>
    <t>Замена учатска трубы на стояке отопления квартира №78</t>
  </si>
  <si>
    <t>Замена стояков отопления квартира №58,61-64</t>
  </si>
  <si>
    <t>Демонтаж монтаж насоса в подвале</t>
  </si>
  <si>
    <t>Устранение течи отопительного прибора квартира №66</t>
  </si>
  <si>
    <t>Устранение течи на стояке отопления квартира №85</t>
  </si>
  <si>
    <t>Замена стояка ГВС квартира №108</t>
  </si>
  <si>
    <t>Замена двух уголков на стояке ГВС квартира №58</t>
  </si>
  <si>
    <t>Итого за декабрь</t>
  </si>
  <si>
    <t>Изготовление и установка оконного проема в подвале</t>
  </si>
  <si>
    <t>Ремонт светильников замена лампочек и схем подъезд №2-6</t>
  </si>
  <si>
    <t>Замена стояков отопления в зале квартира №31,34</t>
  </si>
  <si>
    <t>Прокладка дополнительного стояка отопления на кухне квартира №101,98,104,107,110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</si>
</sst>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9" fillId="0" borderId="9" xfId="0" applyNumberFormat="1" applyFont="1" applyBorder="1"/>
    <xf numFmtId="0" fontId="6" fillId="0" borderId="9" xfId="0" applyFont="1" applyBorder="1"/>
    <xf numFmtId="2" fontId="1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5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opLeftCell="A35" workbookViewId="0">
      <selection activeCell="D57" sqref="D5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4</v>
      </c>
      <c r="C3" s="63"/>
      <c r="D3" s="63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30">
        <v>1</v>
      </c>
      <c r="B6" s="30" t="s">
        <v>52</v>
      </c>
      <c r="C6" s="30">
        <v>1836</v>
      </c>
      <c r="D6" s="31"/>
      <c r="E6" s="1"/>
      <c r="F6" s="1"/>
    </row>
    <row r="7" spans="1:8" x14ac:dyDescent="0.25">
      <c r="A7" s="30">
        <v>2</v>
      </c>
      <c r="B7" s="30" t="s">
        <v>53</v>
      </c>
      <c r="C7" s="30">
        <f>918+918+918</f>
        <v>2754</v>
      </c>
      <c r="D7" s="30"/>
      <c r="E7" s="1"/>
      <c r="F7" s="1"/>
    </row>
    <row r="8" spans="1:8" x14ac:dyDescent="0.25">
      <c r="A8" s="30">
        <v>3</v>
      </c>
      <c r="B8" s="30" t="s">
        <v>54</v>
      </c>
      <c r="C8" s="30">
        <v>459</v>
      </c>
      <c r="D8" s="31"/>
      <c r="E8" s="1"/>
      <c r="F8" s="1"/>
    </row>
    <row r="9" spans="1:8" x14ac:dyDescent="0.25">
      <c r="A9" s="30">
        <v>4</v>
      </c>
      <c r="B9" s="30" t="s">
        <v>55</v>
      </c>
      <c r="C9" s="30">
        <v>459</v>
      </c>
      <c r="D9" s="31"/>
      <c r="E9" s="1"/>
      <c r="F9" s="1"/>
    </row>
    <row r="10" spans="1:8" x14ac:dyDescent="0.25">
      <c r="A10" s="30">
        <v>5</v>
      </c>
      <c r="B10" s="31" t="s">
        <v>49</v>
      </c>
      <c r="C10" s="31">
        <f>SUM(C6:C9)</f>
        <v>5508</v>
      </c>
      <c r="D10" s="31">
        <f>C10</f>
        <v>5508</v>
      </c>
      <c r="E10" s="1"/>
      <c r="F10" s="1"/>
    </row>
    <row r="11" spans="1:8" x14ac:dyDescent="0.25">
      <c r="A11" s="30"/>
      <c r="B11" s="31" t="s">
        <v>7</v>
      </c>
      <c r="C11" s="31"/>
      <c r="D11" s="31"/>
      <c r="E11" s="1"/>
      <c r="F11" s="1"/>
    </row>
    <row r="12" spans="1:8" x14ac:dyDescent="0.25">
      <c r="A12" s="30">
        <v>1</v>
      </c>
      <c r="B12" s="30" t="s">
        <v>53</v>
      </c>
      <c r="C12" s="30">
        <v>1377</v>
      </c>
      <c r="D12" s="31">
        <f>C12+D10</f>
        <v>6885</v>
      </c>
      <c r="E12" s="1"/>
      <c r="F12" s="1"/>
    </row>
    <row r="13" spans="1:8" s="5" customFormat="1" x14ac:dyDescent="0.25">
      <c r="A13" s="30"/>
      <c r="B13" s="31" t="s">
        <v>3</v>
      </c>
      <c r="C13" s="30"/>
      <c r="D13" s="31"/>
      <c r="E13" s="4"/>
      <c r="F13" s="4"/>
    </row>
    <row r="14" spans="1:8" s="5" customFormat="1" x14ac:dyDescent="0.25">
      <c r="A14" s="30">
        <v>1</v>
      </c>
      <c r="B14" s="30" t="s">
        <v>69</v>
      </c>
      <c r="C14" s="30">
        <v>1936.1</v>
      </c>
      <c r="D14" s="31"/>
      <c r="E14" s="4"/>
      <c r="F14" s="4"/>
    </row>
    <row r="15" spans="1:8" x14ac:dyDescent="0.25">
      <c r="A15" s="30">
        <v>2</v>
      </c>
      <c r="B15" s="30" t="s">
        <v>53</v>
      </c>
      <c r="C15" s="30">
        <v>610.47</v>
      </c>
      <c r="D15" s="31"/>
      <c r="E15" s="1"/>
      <c r="F15" s="1"/>
    </row>
    <row r="16" spans="1:8" ht="30" x14ac:dyDescent="0.25">
      <c r="A16" s="30">
        <v>3</v>
      </c>
      <c r="B16" s="30" t="s">
        <v>70</v>
      </c>
      <c r="C16" s="30">
        <v>2994.5</v>
      </c>
      <c r="D16" s="31"/>
      <c r="E16" s="1"/>
      <c r="F16" s="1"/>
    </row>
    <row r="17" spans="1:6" x14ac:dyDescent="0.25">
      <c r="A17" s="30">
        <v>4</v>
      </c>
      <c r="B17" s="30" t="s">
        <v>71</v>
      </c>
      <c r="C17" s="30">
        <f>3672+610.47</f>
        <v>4282.47</v>
      </c>
      <c r="D17" s="31"/>
      <c r="E17" s="1"/>
      <c r="F17" s="1"/>
    </row>
    <row r="18" spans="1:6" x14ac:dyDescent="0.25">
      <c r="A18" s="30">
        <v>5</v>
      </c>
      <c r="B18" s="30" t="s">
        <v>72</v>
      </c>
      <c r="C18" s="32">
        <v>2295</v>
      </c>
      <c r="D18" s="30"/>
      <c r="E18" s="1"/>
      <c r="F18" s="1"/>
    </row>
    <row r="19" spans="1:6" ht="30" x14ac:dyDescent="0.25">
      <c r="A19" s="30">
        <v>6</v>
      </c>
      <c r="B19" s="30" t="s">
        <v>73</v>
      </c>
      <c r="C19" s="32">
        <v>1836</v>
      </c>
      <c r="D19" s="33"/>
      <c r="E19" s="1"/>
      <c r="F19" s="1"/>
    </row>
    <row r="20" spans="1:6" s="5" customFormat="1" x14ac:dyDescent="0.25">
      <c r="A20" s="30"/>
      <c r="B20" s="31" t="s">
        <v>74</v>
      </c>
      <c r="C20" s="33">
        <f>SUM(C14:C19)</f>
        <v>13954.54</v>
      </c>
      <c r="D20" s="33">
        <f>C20+D12</f>
        <v>20839.54</v>
      </c>
      <c r="E20" s="4"/>
      <c r="F20" s="4"/>
    </row>
    <row r="21" spans="1:6" s="5" customFormat="1" x14ac:dyDescent="0.25">
      <c r="A21" s="30"/>
      <c r="B21" s="31" t="s">
        <v>9</v>
      </c>
      <c r="C21" s="32"/>
      <c r="D21" s="33"/>
      <c r="E21" s="4"/>
      <c r="F21" s="4"/>
    </row>
    <row r="22" spans="1:6" x14ac:dyDescent="0.25">
      <c r="A22" s="30">
        <v>1</v>
      </c>
      <c r="B22" s="30" t="s">
        <v>76</v>
      </c>
      <c r="C22" s="30">
        <f>918+918</f>
        <v>1836</v>
      </c>
      <c r="D22" s="33">
        <f>C22+D20</f>
        <v>22675.54</v>
      </c>
      <c r="E22" s="1"/>
      <c r="F22" s="1"/>
    </row>
    <row r="23" spans="1:6" x14ac:dyDescent="0.25">
      <c r="A23" s="30"/>
      <c r="B23" s="31" t="s">
        <v>10</v>
      </c>
      <c r="C23" s="31"/>
      <c r="D23" s="31"/>
      <c r="E23" s="1"/>
      <c r="F23" s="1"/>
    </row>
    <row r="24" spans="1:6" ht="45" x14ac:dyDescent="0.25">
      <c r="A24" s="30">
        <v>1</v>
      </c>
      <c r="B24" s="30" t="s">
        <v>86</v>
      </c>
      <c r="C24" s="30">
        <f>459+3826</f>
        <v>4285</v>
      </c>
      <c r="D24" s="33"/>
      <c r="E24" s="1"/>
      <c r="F24" s="1"/>
    </row>
    <row r="25" spans="1:6" x14ac:dyDescent="0.25">
      <c r="A25" s="30">
        <v>2</v>
      </c>
      <c r="B25" s="30" t="s">
        <v>84</v>
      </c>
      <c r="C25" s="30">
        <v>918</v>
      </c>
      <c r="D25" s="31"/>
      <c r="E25" s="1"/>
      <c r="F25" s="1"/>
    </row>
    <row r="26" spans="1:6" x14ac:dyDescent="0.25">
      <c r="A26" s="30">
        <v>3</v>
      </c>
      <c r="B26" s="30" t="s">
        <v>85</v>
      </c>
      <c r="C26" s="32">
        <v>4590</v>
      </c>
      <c r="D26" s="33"/>
      <c r="E26" s="1"/>
      <c r="F26" s="1"/>
    </row>
    <row r="27" spans="1:6" x14ac:dyDescent="0.25">
      <c r="A27" s="30"/>
      <c r="B27" s="31" t="s">
        <v>87</v>
      </c>
      <c r="C27" s="33">
        <f>SUM(C24:C26)</f>
        <v>9793</v>
      </c>
      <c r="D27" s="33">
        <f>C27+D22</f>
        <v>32468.54</v>
      </c>
      <c r="E27" s="1"/>
      <c r="F27" s="1"/>
    </row>
    <row r="28" spans="1:6" x14ac:dyDescent="0.25">
      <c r="A28" s="30"/>
      <c r="B28" s="31" t="s">
        <v>11</v>
      </c>
      <c r="C28" s="31"/>
      <c r="D28" s="31"/>
      <c r="E28" s="1"/>
      <c r="F28" s="1"/>
    </row>
    <row r="29" spans="1:6" ht="30" x14ac:dyDescent="0.25">
      <c r="A29" s="30">
        <v>1</v>
      </c>
      <c r="B29" s="30" t="s">
        <v>90</v>
      </c>
      <c r="C29" s="30">
        <v>2295</v>
      </c>
      <c r="D29" s="33">
        <f>C29+D27</f>
        <v>34763.54</v>
      </c>
      <c r="E29" s="1"/>
      <c r="F29" s="1"/>
    </row>
    <row r="30" spans="1:6" s="5" customFormat="1" x14ac:dyDescent="0.25">
      <c r="A30" s="30"/>
      <c r="B30" s="31" t="s">
        <v>12</v>
      </c>
      <c r="C30" s="32"/>
      <c r="D30" s="33"/>
      <c r="E30" s="4"/>
      <c r="F30" s="4"/>
    </row>
    <row r="31" spans="1:6" ht="30" x14ac:dyDescent="0.25">
      <c r="A31" s="30">
        <v>1</v>
      </c>
      <c r="B31" s="30" t="s">
        <v>98</v>
      </c>
      <c r="C31" s="32">
        <v>5817.8</v>
      </c>
      <c r="D31" s="33">
        <f>C31+D29</f>
        <v>40581.340000000004</v>
      </c>
      <c r="E31" s="1"/>
      <c r="F31" s="1"/>
    </row>
    <row r="32" spans="1:6" x14ac:dyDescent="0.25">
      <c r="A32" s="30"/>
      <c r="B32" s="62" t="s">
        <v>13</v>
      </c>
      <c r="C32" s="30"/>
      <c r="D32" s="30"/>
      <c r="E32" s="1"/>
      <c r="F32" s="1"/>
    </row>
    <row r="33" spans="1:6" x14ac:dyDescent="0.25">
      <c r="A33" s="30">
        <v>1</v>
      </c>
      <c r="B33" s="30" t="s">
        <v>53</v>
      </c>
      <c r="C33" s="32">
        <f>917.7+1380</f>
        <v>2297.6999999999998</v>
      </c>
      <c r="D33" s="33">
        <f>C33+D31</f>
        <v>42879.040000000001</v>
      </c>
      <c r="E33" s="1"/>
      <c r="F33" s="1"/>
    </row>
    <row r="34" spans="1:6" x14ac:dyDescent="0.25">
      <c r="A34" s="30"/>
      <c r="B34" s="31" t="s">
        <v>14</v>
      </c>
      <c r="C34" s="33"/>
      <c r="D34" s="33"/>
      <c r="E34" s="1"/>
      <c r="F34" s="1"/>
    </row>
    <row r="35" spans="1:6" ht="30" x14ac:dyDescent="0.25">
      <c r="A35" s="30">
        <v>1</v>
      </c>
      <c r="B35" s="34" t="s">
        <v>110</v>
      </c>
      <c r="C35" s="30">
        <v>4140</v>
      </c>
      <c r="D35" s="35"/>
      <c r="E35" s="1"/>
      <c r="F35" s="1"/>
    </row>
    <row r="36" spans="1:6" x14ac:dyDescent="0.25">
      <c r="A36" s="30">
        <v>2</v>
      </c>
      <c r="B36" s="34" t="s">
        <v>111</v>
      </c>
      <c r="C36" s="30">
        <v>2760</v>
      </c>
      <c r="D36" s="35"/>
      <c r="E36" s="1"/>
      <c r="F36" s="1"/>
    </row>
    <row r="37" spans="1:6" ht="30" x14ac:dyDescent="0.25">
      <c r="A37" s="30">
        <v>3</v>
      </c>
      <c r="B37" s="34" t="s">
        <v>112</v>
      </c>
      <c r="C37" s="30">
        <v>1425</v>
      </c>
      <c r="D37" s="35"/>
      <c r="E37" s="1"/>
      <c r="F37" s="1"/>
    </row>
    <row r="38" spans="1:6" x14ac:dyDescent="0.25">
      <c r="A38" s="30">
        <v>4</v>
      </c>
      <c r="B38" s="34" t="s">
        <v>113</v>
      </c>
      <c r="C38" s="30">
        <v>2760</v>
      </c>
      <c r="D38" s="35"/>
      <c r="E38" s="1"/>
      <c r="F38" s="1"/>
    </row>
    <row r="39" spans="1:6" x14ac:dyDescent="0.25">
      <c r="A39" s="30"/>
      <c r="B39" s="49" t="s">
        <v>114</v>
      </c>
      <c r="C39" s="31">
        <f>SUM(C35:C38)</f>
        <v>11085</v>
      </c>
      <c r="D39" s="35">
        <f>C39+D33</f>
        <v>53964.04</v>
      </c>
      <c r="E39" s="1"/>
      <c r="F39" s="1"/>
    </row>
    <row r="40" spans="1:6" x14ac:dyDescent="0.25">
      <c r="A40" s="30"/>
      <c r="B40" s="49" t="s">
        <v>15</v>
      </c>
      <c r="C40" s="30"/>
      <c r="D40" s="35"/>
      <c r="E40" s="1"/>
      <c r="F40" s="1"/>
    </row>
    <row r="41" spans="1:6" x14ac:dyDescent="0.25">
      <c r="A41" s="30">
        <v>1</v>
      </c>
      <c r="B41" s="34" t="s">
        <v>123</v>
      </c>
      <c r="C41" s="30">
        <v>2760</v>
      </c>
      <c r="D41" s="35"/>
      <c r="E41" s="1"/>
      <c r="F41" s="1"/>
    </row>
    <row r="42" spans="1:6" x14ac:dyDescent="0.25">
      <c r="A42" s="30">
        <v>2</v>
      </c>
      <c r="B42" s="34" t="s">
        <v>124</v>
      </c>
      <c r="C42" s="30">
        <v>2070</v>
      </c>
      <c r="D42" s="35"/>
      <c r="E42" s="1"/>
      <c r="F42" s="1"/>
    </row>
    <row r="43" spans="1:6" x14ac:dyDescent="0.25">
      <c r="A43" s="30"/>
      <c r="B43" s="49" t="s">
        <v>125</v>
      </c>
      <c r="C43" s="31">
        <f>SUM(C41:C42)</f>
        <v>4830</v>
      </c>
      <c r="D43" s="35">
        <f>C43+D39</f>
        <v>58794.04</v>
      </c>
      <c r="E43" s="1"/>
      <c r="F43" s="1"/>
    </row>
    <row r="44" spans="1:6" x14ac:dyDescent="0.25">
      <c r="A44" s="30"/>
      <c r="B44" s="49" t="s">
        <v>16</v>
      </c>
      <c r="C44" s="31"/>
      <c r="D44" s="35"/>
      <c r="E44" s="1"/>
      <c r="F44" s="1"/>
    </row>
    <row r="45" spans="1:6" ht="30" x14ac:dyDescent="0.25">
      <c r="A45" s="30">
        <v>1</v>
      </c>
      <c r="B45" s="34" t="s">
        <v>131</v>
      </c>
      <c r="C45" s="30">
        <v>3360.2</v>
      </c>
      <c r="D45" s="35"/>
      <c r="E45" s="1"/>
      <c r="F45" s="1"/>
    </row>
    <row r="46" spans="1:6" x14ac:dyDescent="0.25">
      <c r="A46" s="30">
        <v>2</v>
      </c>
      <c r="B46" s="34" t="s">
        <v>132</v>
      </c>
      <c r="C46" s="30">
        <v>2070</v>
      </c>
      <c r="D46" s="35"/>
      <c r="E46" s="1"/>
      <c r="F46" s="1"/>
    </row>
    <row r="47" spans="1:6" x14ac:dyDescent="0.25">
      <c r="A47" s="30">
        <v>3</v>
      </c>
      <c r="B47" s="34" t="s">
        <v>133</v>
      </c>
      <c r="C47" s="30">
        <v>2760</v>
      </c>
      <c r="D47" s="35"/>
      <c r="E47" s="1"/>
      <c r="F47" s="1"/>
    </row>
    <row r="48" spans="1:6" x14ac:dyDescent="0.25">
      <c r="A48" s="30">
        <v>4</v>
      </c>
      <c r="B48" s="34" t="s">
        <v>124</v>
      </c>
      <c r="C48" s="30">
        <v>1380</v>
      </c>
      <c r="D48" s="35"/>
      <c r="E48" s="1"/>
      <c r="F48" s="1"/>
    </row>
    <row r="49" spans="1:6" x14ac:dyDescent="0.25">
      <c r="A49" s="30">
        <v>5</v>
      </c>
      <c r="B49" s="34" t="s">
        <v>134</v>
      </c>
      <c r="C49" s="30">
        <v>2760</v>
      </c>
      <c r="D49" s="35"/>
      <c r="E49" s="1"/>
      <c r="F49" s="1"/>
    </row>
    <row r="50" spans="1:6" x14ac:dyDescent="0.25">
      <c r="A50" s="30"/>
      <c r="B50" s="49" t="s">
        <v>135</v>
      </c>
      <c r="C50" s="30">
        <f>SUM(C45:C49)</f>
        <v>12330.2</v>
      </c>
      <c r="D50" s="35">
        <f>C50+D43</f>
        <v>71124.240000000005</v>
      </c>
      <c r="E50" s="1"/>
      <c r="F50" s="1"/>
    </row>
    <row r="51" spans="1:6" x14ac:dyDescent="0.25">
      <c r="A51" s="30"/>
      <c r="B51" s="49" t="s">
        <v>17</v>
      </c>
      <c r="C51" s="30"/>
      <c r="D51" s="35"/>
      <c r="E51" s="1"/>
      <c r="F51" s="1"/>
    </row>
    <row r="52" spans="1:6" ht="30" x14ac:dyDescent="0.25">
      <c r="A52" s="30">
        <v>1</v>
      </c>
      <c r="B52" s="34" t="s">
        <v>144</v>
      </c>
      <c r="C52" s="30">
        <v>1380</v>
      </c>
      <c r="D52" s="35"/>
      <c r="E52" s="1"/>
      <c r="F52" s="1"/>
    </row>
    <row r="53" spans="1:6" ht="30" x14ac:dyDescent="0.25">
      <c r="A53" s="30">
        <v>2</v>
      </c>
      <c r="B53" s="34" t="s">
        <v>145</v>
      </c>
      <c r="C53" s="30">
        <v>2760</v>
      </c>
      <c r="D53" s="35"/>
      <c r="E53" s="1"/>
      <c r="F53" s="1"/>
    </row>
    <row r="54" spans="1:6" x14ac:dyDescent="0.25">
      <c r="A54" s="30">
        <v>3</v>
      </c>
      <c r="B54" s="34" t="s">
        <v>146</v>
      </c>
      <c r="C54" s="30">
        <v>1618</v>
      </c>
      <c r="D54" s="35"/>
      <c r="E54" s="1"/>
      <c r="F54" s="1"/>
    </row>
    <row r="55" spans="1:6" ht="30" x14ac:dyDescent="0.25">
      <c r="A55" s="30">
        <v>4</v>
      </c>
      <c r="B55" s="34" t="s">
        <v>147</v>
      </c>
      <c r="C55" s="30">
        <v>2889</v>
      </c>
      <c r="D55" s="35"/>
      <c r="E55" s="1"/>
      <c r="F55" s="1"/>
    </row>
    <row r="56" spans="1:6" x14ac:dyDescent="0.25">
      <c r="A56" s="30"/>
      <c r="B56" s="49" t="s">
        <v>148</v>
      </c>
      <c r="C56" s="30">
        <f>SUM(C52:C55)</f>
        <v>8647</v>
      </c>
      <c r="D56" s="35">
        <f>C56+D50</f>
        <v>79771.240000000005</v>
      </c>
      <c r="E56" s="1"/>
      <c r="F56" s="1"/>
    </row>
    <row r="57" spans="1:6" x14ac:dyDescent="0.25">
      <c r="A57" s="30"/>
      <c r="B57" s="34"/>
      <c r="C57" s="30"/>
      <c r="D57" s="35"/>
      <c r="E57" s="1"/>
      <c r="F57" s="1"/>
    </row>
    <row r="58" spans="1:6" x14ac:dyDescent="0.25">
      <c r="A58" s="30"/>
      <c r="B58" s="34"/>
      <c r="C58" s="30"/>
      <c r="D58" s="35"/>
      <c r="E58" s="1"/>
      <c r="F58" s="1"/>
    </row>
    <row r="59" spans="1:6" x14ac:dyDescent="0.25">
      <c r="A59" s="30"/>
      <c r="B59" s="49"/>
      <c r="C59" s="31"/>
      <c r="D59" s="35"/>
      <c r="E59" s="1"/>
      <c r="F59" s="1"/>
    </row>
    <row r="60" spans="1:6" x14ac:dyDescent="0.25">
      <c r="A60" s="30"/>
      <c r="B60" s="34"/>
      <c r="C60" s="30"/>
      <c r="D60" s="35"/>
      <c r="E60" s="1"/>
      <c r="F60" s="1"/>
    </row>
    <row r="61" spans="1:6" x14ac:dyDescent="0.25">
      <c r="A61" s="30"/>
      <c r="B61" s="49"/>
      <c r="C61" s="31"/>
      <c r="D61" s="35"/>
      <c r="E61" s="1"/>
      <c r="F61" s="1"/>
    </row>
    <row r="62" spans="1:6" x14ac:dyDescent="0.25">
      <c r="A62" s="30"/>
      <c r="B62" s="49"/>
      <c r="C62" s="30"/>
      <c r="D62" s="35"/>
      <c r="E62" s="1"/>
      <c r="F62" s="1"/>
    </row>
    <row r="63" spans="1:6" x14ac:dyDescent="0.25">
      <c r="A63" s="30"/>
      <c r="B63" s="34"/>
      <c r="C63" s="30"/>
      <c r="D63" s="35"/>
      <c r="E63" s="1"/>
      <c r="F63" s="1"/>
    </row>
    <row r="64" spans="1:6" x14ac:dyDescent="0.25">
      <c r="A64" s="30"/>
      <c r="B64" s="34"/>
      <c r="C64" s="30"/>
      <c r="D64" s="35"/>
      <c r="E64" s="1"/>
      <c r="F64" s="1"/>
    </row>
    <row r="65" spans="1:6" x14ac:dyDescent="0.25">
      <c r="A65" s="30"/>
      <c r="B65" s="49"/>
      <c r="C65" s="31"/>
      <c r="D65" s="35"/>
      <c r="E65" s="1"/>
      <c r="F65" s="1"/>
    </row>
    <row r="66" spans="1:6" x14ac:dyDescent="0.25">
      <c r="A66" s="30"/>
      <c r="B66" s="49"/>
      <c r="C66" s="31"/>
      <c r="D66" s="35"/>
      <c r="E66" s="1"/>
      <c r="F66" s="1"/>
    </row>
    <row r="67" spans="1:6" x14ac:dyDescent="0.25">
      <c r="A67" s="10"/>
      <c r="B67" s="10"/>
      <c r="C67" s="10"/>
      <c r="D67" s="50"/>
      <c r="E67" s="1"/>
      <c r="F67" s="1"/>
    </row>
    <row r="68" spans="1:6" x14ac:dyDescent="0.25">
      <c r="A68" s="10"/>
      <c r="B68" s="12"/>
      <c r="C68" s="10"/>
      <c r="D68" s="13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25" sqref="D25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3" t="s">
        <v>8</v>
      </c>
      <c r="C3" s="63"/>
      <c r="D3" s="63"/>
      <c r="E3" s="1"/>
      <c r="F3" s="1"/>
      <c r="G3" s="1"/>
      <c r="H3" s="1"/>
    </row>
    <row r="4" spans="1:8" x14ac:dyDescent="0.25">
      <c r="A4" s="10"/>
      <c r="B4" s="27" t="s">
        <v>0</v>
      </c>
      <c r="C4" s="10" t="s">
        <v>1</v>
      </c>
      <c r="D4" s="27" t="s">
        <v>28</v>
      </c>
      <c r="E4" s="1"/>
      <c r="F4" s="1"/>
      <c r="G4" s="1"/>
      <c r="H4" s="1"/>
    </row>
    <row r="5" spans="1:8" x14ac:dyDescent="0.25">
      <c r="A5" s="10"/>
      <c r="B5" s="3" t="s">
        <v>2</v>
      </c>
      <c r="C5" s="10"/>
      <c r="D5" s="10"/>
      <c r="E5" s="1"/>
      <c r="F5" s="1"/>
      <c r="G5" s="1"/>
      <c r="H5" s="1"/>
    </row>
    <row r="6" spans="1:8" s="1" customFormat="1" ht="30" x14ac:dyDescent="0.25">
      <c r="A6" s="30">
        <v>1</v>
      </c>
      <c r="B6" s="30" t="s">
        <v>56</v>
      </c>
      <c r="C6" s="36">
        <v>2754</v>
      </c>
      <c r="D6" s="31"/>
    </row>
    <row r="7" spans="1:8" s="4" customFormat="1" x14ac:dyDescent="0.25">
      <c r="A7" s="31">
        <v>2</v>
      </c>
      <c r="B7" s="30" t="s">
        <v>57</v>
      </c>
      <c r="C7" s="36">
        <v>1836</v>
      </c>
      <c r="D7" s="31"/>
    </row>
    <row r="8" spans="1:8" s="4" customFormat="1" x14ac:dyDescent="0.25">
      <c r="A8" s="30"/>
      <c r="B8" s="62" t="s">
        <v>49</v>
      </c>
      <c r="C8" s="37">
        <f>SUM(C6:C7)</f>
        <v>4590</v>
      </c>
      <c r="D8" s="31">
        <f>C8</f>
        <v>4590</v>
      </c>
    </row>
    <row r="9" spans="1:8" s="1" customFormat="1" x14ac:dyDescent="0.25">
      <c r="A9" s="30"/>
      <c r="B9" s="31" t="s">
        <v>12</v>
      </c>
      <c r="C9" s="37"/>
      <c r="D9" s="31"/>
    </row>
    <row r="10" spans="1:8" s="1" customFormat="1" ht="16.5" customHeight="1" x14ac:dyDescent="0.25">
      <c r="A10" s="30">
        <v>1</v>
      </c>
      <c r="B10" s="30" t="s">
        <v>99</v>
      </c>
      <c r="C10" s="36">
        <v>16560</v>
      </c>
      <c r="D10" s="31"/>
    </row>
    <row r="11" spans="1:8" s="1" customFormat="1" ht="30" x14ac:dyDescent="0.25">
      <c r="A11" s="30">
        <v>2</v>
      </c>
      <c r="B11" s="30" t="s">
        <v>100</v>
      </c>
      <c r="C11" s="30">
        <v>5520</v>
      </c>
      <c r="D11" s="31"/>
    </row>
    <row r="12" spans="1:8" s="1" customFormat="1" x14ac:dyDescent="0.25">
      <c r="A12" s="30"/>
      <c r="B12" s="31" t="s">
        <v>101</v>
      </c>
      <c r="C12" s="31">
        <f>SUM(C10:C11)</f>
        <v>22080</v>
      </c>
      <c r="D12" s="31">
        <f>C12+D8</f>
        <v>26670</v>
      </c>
    </row>
    <row r="13" spans="1:8" s="1" customFormat="1" x14ac:dyDescent="0.25">
      <c r="A13" s="30"/>
      <c r="B13" s="31" t="s">
        <v>13</v>
      </c>
      <c r="C13" s="30"/>
      <c r="D13" s="31"/>
    </row>
    <row r="14" spans="1:8" s="1" customFormat="1" x14ac:dyDescent="0.25">
      <c r="A14" s="30">
        <v>1</v>
      </c>
      <c r="B14" s="30" t="s">
        <v>104</v>
      </c>
      <c r="C14" s="31">
        <v>690</v>
      </c>
      <c r="D14" s="31"/>
    </row>
    <row r="15" spans="1:8" s="4" customFormat="1" x14ac:dyDescent="0.25">
      <c r="A15" s="30">
        <v>2</v>
      </c>
      <c r="B15" s="30" t="s">
        <v>108</v>
      </c>
      <c r="C15" s="30">
        <v>1300</v>
      </c>
      <c r="D15" s="31"/>
    </row>
    <row r="16" spans="1:8" s="1" customFormat="1" x14ac:dyDescent="0.25">
      <c r="A16" s="30"/>
      <c r="B16" s="31" t="s">
        <v>109</v>
      </c>
      <c r="C16" s="31">
        <f>SUM(C14:C15)</f>
        <v>1990</v>
      </c>
      <c r="D16" s="31">
        <f>C16+D12</f>
        <v>28660</v>
      </c>
    </row>
    <row r="17" spans="1:4" s="1" customFormat="1" x14ac:dyDescent="0.25">
      <c r="A17" s="30"/>
      <c r="B17" s="31" t="s">
        <v>14</v>
      </c>
      <c r="C17" s="30"/>
      <c r="D17" s="30"/>
    </row>
    <row r="18" spans="1:4" s="1" customFormat="1" x14ac:dyDescent="0.25">
      <c r="A18" s="30">
        <v>1</v>
      </c>
      <c r="B18" s="30" t="s">
        <v>115</v>
      </c>
      <c r="C18" s="30">
        <v>1934.2</v>
      </c>
      <c r="D18" s="31"/>
    </row>
    <row r="19" spans="1:4" s="1" customFormat="1" x14ac:dyDescent="0.25">
      <c r="A19" s="30">
        <v>2</v>
      </c>
      <c r="B19" s="30" t="s">
        <v>116</v>
      </c>
      <c r="C19" s="30">
        <v>1300</v>
      </c>
      <c r="D19" s="31"/>
    </row>
    <row r="20" spans="1:4" s="1" customFormat="1" ht="30" x14ac:dyDescent="0.25">
      <c r="A20" s="30">
        <v>3</v>
      </c>
      <c r="B20" s="30" t="s">
        <v>117</v>
      </c>
      <c r="C20" s="30">
        <v>4000</v>
      </c>
      <c r="D20" s="31"/>
    </row>
    <row r="21" spans="1:4" s="1" customFormat="1" ht="15.75" customHeight="1" x14ac:dyDescent="0.25">
      <c r="A21" s="30"/>
      <c r="B21" s="31" t="s">
        <v>114</v>
      </c>
      <c r="C21" s="31">
        <f>SUM(C18:C20)</f>
        <v>7234.2</v>
      </c>
      <c r="D21" s="31">
        <f>C21+D16</f>
        <v>35894.199999999997</v>
      </c>
    </row>
    <row r="22" spans="1:4" s="1" customFormat="1" x14ac:dyDescent="0.25">
      <c r="A22" s="30"/>
      <c r="B22" s="31" t="s">
        <v>15</v>
      </c>
      <c r="C22" s="30"/>
      <c r="D22" s="31"/>
    </row>
    <row r="23" spans="1:4" s="1" customFormat="1" x14ac:dyDescent="0.25">
      <c r="A23" s="30">
        <v>1</v>
      </c>
      <c r="B23" s="30" t="s">
        <v>126</v>
      </c>
      <c r="C23" s="31">
        <v>2856</v>
      </c>
      <c r="D23" s="31">
        <f>C23+D21</f>
        <v>38750.199999999997</v>
      </c>
    </row>
    <row r="24" spans="1:4" x14ac:dyDescent="0.25">
      <c r="A24" s="36"/>
      <c r="B24" s="31" t="s">
        <v>17</v>
      </c>
      <c r="C24" s="31"/>
      <c r="D24" s="31"/>
    </row>
    <row r="25" spans="1:4" ht="30" x14ac:dyDescent="0.25">
      <c r="A25" s="36">
        <v>1</v>
      </c>
      <c r="B25" s="30" t="s">
        <v>149</v>
      </c>
      <c r="C25" s="30">
        <v>2070</v>
      </c>
      <c r="D25" s="37">
        <f>C25+D23</f>
        <v>40820.199999999997</v>
      </c>
    </row>
    <row r="26" spans="1:4" x14ac:dyDescent="0.25">
      <c r="A26" s="36"/>
      <c r="B26" s="30"/>
      <c r="C26" s="30"/>
      <c r="D26" s="37"/>
    </row>
    <row r="27" spans="1:4" x14ac:dyDescent="0.25">
      <c r="A27" s="36"/>
      <c r="B27" s="30"/>
      <c r="C27" s="36"/>
      <c r="D27" s="36"/>
    </row>
    <row r="28" spans="1:4" x14ac:dyDescent="0.25">
      <c r="A28" s="36"/>
      <c r="B28" s="31"/>
      <c r="C28" s="36"/>
      <c r="D28" s="37"/>
    </row>
    <row r="29" spans="1:4" x14ac:dyDescent="0.25">
      <c r="A29" s="36"/>
      <c r="B29" s="30"/>
      <c r="C29" s="36"/>
      <c r="D29" s="37"/>
    </row>
    <row r="30" spans="1:4" x14ac:dyDescent="0.25">
      <c r="A30" s="36"/>
      <c r="B30" s="31"/>
      <c r="C30" s="36"/>
      <c r="D30" s="37"/>
    </row>
    <row r="31" spans="1:4" x14ac:dyDescent="0.25">
      <c r="A31" s="36"/>
      <c r="B31" s="30"/>
      <c r="C31" s="36"/>
      <c r="D31" s="37"/>
    </row>
    <row r="32" spans="1:4" x14ac:dyDescent="0.25">
      <c r="A32" s="36"/>
      <c r="B32" s="31"/>
      <c r="C32" s="36"/>
      <c r="D32" s="37"/>
    </row>
    <row r="33" spans="1:4" x14ac:dyDescent="0.25">
      <c r="A33" s="36"/>
      <c r="B33" s="30"/>
      <c r="C33" s="36"/>
      <c r="D33" s="37"/>
    </row>
    <row r="34" spans="1:4" x14ac:dyDescent="0.25">
      <c r="A34" s="36"/>
      <c r="B34" s="30"/>
      <c r="C34" s="36"/>
      <c r="D34" s="37"/>
    </row>
    <row r="35" spans="1:4" x14ac:dyDescent="0.25">
      <c r="A35" s="36"/>
      <c r="B35" s="30"/>
      <c r="C35" s="36"/>
      <c r="D35" s="37"/>
    </row>
    <row r="36" spans="1:4" x14ac:dyDescent="0.25">
      <c r="A36" s="36"/>
      <c r="B36" s="31"/>
      <c r="C36" s="36"/>
      <c r="D36" s="37"/>
    </row>
    <row r="37" spans="1:4" x14ac:dyDescent="0.25">
      <c r="A37" s="36"/>
      <c r="B37" s="30"/>
      <c r="C37" s="36"/>
      <c r="D37" s="36"/>
    </row>
    <row r="38" spans="1:4" x14ac:dyDescent="0.25">
      <c r="A38" s="36"/>
      <c r="B38" s="30"/>
      <c r="C38" s="36"/>
      <c r="D38" s="36"/>
    </row>
    <row r="39" spans="1:4" x14ac:dyDescent="0.25">
      <c r="A39" s="36"/>
      <c r="B39" s="31"/>
      <c r="C39" s="37"/>
      <c r="D39" s="37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topLeftCell="A16" workbookViewId="0">
      <selection activeCell="D35" sqref="D35"/>
    </sheetView>
  </sheetViews>
  <sheetFormatPr defaultRowHeight="15" x14ac:dyDescent="0.25"/>
  <cols>
    <col min="1" max="1" width="4.28515625" customWidth="1"/>
    <col min="2" max="2" width="46" customWidth="1"/>
    <col min="3" max="3" width="10.42578125" customWidth="1"/>
    <col min="4" max="4" width="10.5703125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3" t="s">
        <v>32</v>
      </c>
      <c r="C3" s="63"/>
      <c r="D3" s="63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41">
        <v>1</v>
      </c>
      <c r="B6" s="30" t="s">
        <v>59</v>
      </c>
      <c r="C6" s="30">
        <f>1779+2374</f>
        <v>4153</v>
      </c>
      <c r="D6" s="60"/>
    </row>
    <row r="7" spans="1:4" ht="30" x14ac:dyDescent="0.25">
      <c r="A7" s="41">
        <v>2</v>
      </c>
      <c r="B7" s="30" t="s">
        <v>58</v>
      </c>
      <c r="C7" s="30">
        <v>1486</v>
      </c>
      <c r="D7" s="7"/>
    </row>
    <row r="8" spans="1:4" ht="30" x14ac:dyDescent="0.25">
      <c r="A8" s="30">
        <v>3</v>
      </c>
      <c r="B8" s="30" t="s">
        <v>60</v>
      </c>
      <c r="C8" s="30">
        <v>1409.6</v>
      </c>
      <c r="D8" s="31"/>
    </row>
    <row r="9" spans="1:4" x14ac:dyDescent="0.25">
      <c r="A9" s="30"/>
      <c r="B9" s="31" t="s">
        <v>49</v>
      </c>
      <c r="C9" s="31">
        <f>SUM(C6:C8)</f>
        <v>7048.6</v>
      </c>
      <c r="D9" s="31">
        <f>C9</f>
        <v>7048.6</v>
      </c>
    </row>
    <row r="10" spans="1:4" x14ac:dyDescent="0.25">
      <c r="A10" s="30"/>
      <c r="B10" s="31" t="s">
        <v>7</v>
      </c>
      <c r="C10" s="30"/>
      <c r="D10" s="31"/>
    </row>
    <row r="11" spans="1:4" ht="30" x14ac:dyDescent="0.25">
      <c r="A11" s="30">
        <v>1</v>
      </c>
      <c r="B11" s="30" t="s">
        <v>65</v>
      </c>
      <c r="C11" s="30">
        <f>1434+1456+1434+1434+1456</f>
        <v>7214</v>
      </c>
      <c r="D11" s="31"/>
    </row>
    <row r="12" spans="1:4" x14ac:dyDescent="0.25">
      <c r="A12" s="30">
        <v>2</v>
      </c>
      <c r="B12" s="30" t="s">
        <v>66</v>
      </c>
      <c r="C12" s="30">
        <v>1399</v>
      </c>
      <c r="D12" s="31"/>
    </row>
    <row r="13" spans="1:4" ht="30" x14ac:dyDescent="0.25">
      <c r="A13" s="30">
        <v>3</v>
      </c>
      <c r="B13" s="30" t="s">
        <v>67</v>
      </c>
      <c r="C13" s="30">
        <v>2099.4</v>
      </c>
      <c r="D13" s="31"/>
    </row>
    <row r="14" spans="1:4" x14ac:dyDescent="0.25">
      <c r="A14" s="30"/>
      <c r="B14" s="31" t="s">
        <v>68</v>
      </c>
      <c r="C14" s="31">
        <f>SUM(C11:C13)</f>
        <v>10712.4</v>
      </c>
      <c r="D14" s="31">
        <f>C14+D9</f>
        <v>17761</v>
      </c>
    </row>
    <row r="15" spans="1:4" x14ac:dyDescent="0.25">
      <c r="A15" s="30"/>
      <c r="B15" s="31" t="s">
        <v>9</v>
      </c>
      <c r="C15" s="30"/>
      <c r="D15" s="31"/>
    </row>
    <row r="16" spans="1:4" x14ac:dyDescent="0.25">
      <c r="A16" s="30">
        <v>1</v>
      </c>
      <c r="B16" s="30" t="s">
        <v>77</v>
      </c>
      <c r="C16" s="31">
        <v>12138.41</v>
      </c>
      <c r="D16" s="31">
        <f>C16+D14</f>
        <v>29899.41</v>
      </c>
    </row>
    <row r="17" spans="1:4" x14ac:dyDescent="0.25">
      <c r="A17" s="30"/>
      <c r="B17" s="31" t="s">
        <v>10</v>
      </c>
      <c r="C17" s="30"/>
      <c r="D17" s="31"/>
    </row>
    <row r="18" spans="1:4" ht="30" x14ac:dyDescent="0.25">
      <c r="A18" s="30">
        <v>1</v>
      </c>
      <c r="B18" s="30" t="s">
        <v>88</v>
      </c>
      <c r="C18" s="30">
        <v>3628.2</v>
      </c>
      <c r="D18" s="31">
        <f>C18+D16</f>
        <v>33527.61</v>
      </c>
    </row>
    <row r="19" spans="1:4" x14ac:dyDescent="0.25">
      <c r="A19" s="30"/>
      <c r="B19" s="31" t="s">
        <v>11</v>
      </c>
      <c r="C19" s="31"/>
      <c r="D19" s="31"/>
    </row>
    <row r="20" spans="1:4" ht="30" x14ac:dyDescent="0.25">
      <c r="A20" s="30">
        <v>1</v>
      </c>
      <c r="B20" s="30" t="s">
        <v>91</v>
      </c>
      <c r="C20" s="31">
        <v>1434</v>
      </c>
      <c r="D20" s="31">
        <f>C20+D18</f>
        <v>34961.61</v>
      </c>
    </row>
    <row r="21" spans="1:4" x14ac:dyDescent="0.25">
      <c r="A21" s="30"/>
      <c r="B21" s="31" t="s">
        <v>12</v>
      </c>
      <c r="C21" s="30"/>
      <c r="D21" s="31"/>
    </row>
    <row r="22" spans="1:4" ht="30" x14ac:dyDescent="0.25">
      <c r="A22" s="30">
        <v>1</v>
      </c>
      <c r="B22" s="30" t="s">
        <v>91</v>
      </c>
      <c r="C22" s="30">
        <v>2862.6</v>
      </c>
      <c r="D22" s="31">
        <f>C22+D20</f>
        <v>37824.21</v>
      </c>
    </row>
    <row r="23" spans="1:4" x14ac:dyDescent="0.25">
      <c r="A23" s="36"/>
      <c r="B23" s="31" t="s">
        <v>13</v>
      </c>
      <c r="C23" s="30"/>
      <c r="D23" s="37"/>
    </row>
    <row r="24" spans="1:4" ht="30" x14ac:dyDescent="0.25">
      <c r="A24" s="36">
        <v>1</v>
      </c>
      <c r="B24" s="30" t="s">
        <v>105</v>
      </c>
      <c r="C24" s="37">
        <f>3480.4+3913.4</f>
        <v>7393.8</v>
      </c>
      <c r="D24" s="37">
        <f>C24+D22</f>
        <v>45218.01</v>
      </c>
    </row>
    <row r="25" spans="1:4" x14ac:dyDescent="0.25">
      <c r="A25" s="36"/>
      <c r="B25" s="31" t="s">
        <v>14</v>
      </c>
      <c r="C25" s="30"/>
      <c r="D25" s="37"/>
    </row>
    <row r="26" spans="1:4" ht="30" x14ac:dyDescent="0.25">
      <c r="A26" s="36">
        <v>1</v>
      </c>
      <c r="B26" s="30" t="s">
        <v>118</v>
      </c>
      <c r="C26" s="37">
        <f>3706.57+2944.91+3512.45+2353.8+2601+2335.6+2335.6+2601.2</f>
        <v>22391.129999999997</v>
      </c>
      <c r="D26" s="37">
        <f>C26+D24</f>
        <v>67609.14</v>
      </c>
    </row>
    <row r="27" spans="1:4" x14ac:dyDescent="0.25">
      <c r="A27" s="36"/>
      <c r="B27" s="31" t="s">
        <v>15</v>
      </c>
      <c r="C27" s="36"/>
      <c r="D27" s="38"/>
    </row>
    <row r="28" spans="1:4" x14ac:dyDescent="0.25">
      <c r="A28" s="36">
        <v>1</v>
      </c>
      <c r="B28" s="30" t="s">
        <v>77</v>
      </c>
      <c r="C28" s="36">
        <v>17571.64</v>
      </c>
      <c r="D28" s="37"/>
    </row>
    <row r="29" spans="1:4" ht="30" x14ac:dyDescent="0.25">
      <c r="A29" s="36">
        <v>2</v>
      </c>
      <c r="B29" s="30" t="s">
        <v>127</v>
      </c>
      <c r="C29" s="36">
        <f>2259+2133+4523.15</f>
        <v>8915.15</v>
      </c>
      <c r="D29" s="37"/>
    </row>
    <row r="30" spans="1:4" x14ac:dyDescent="0.25">
      <c r="A30" s="36"/>
      <c r="B30" s="31" t="s">
        <v>125</v>
      </c>
      <c r="C30" s="38">
        <f>SUM(C28:C29)</f>
        <v>26486.79</v>
      </c>
      <c r="D30" s="38">
        <f>C30+D26</f>
        <v>94095.93</v>
      </c>
    </row>
    <row r="31" spans="1:4" x14ac:dyDescent="0.25">
      <c r="A31" s="36"/>
      <c r="B31" s="31" t="s">
        <v>16</v>
      </c>
      <c r="C31" s="36"/>
      <c r="D31" s="37"/>
    </row>
    <row r="32" spans="1:4" ht="30" x14ac:dyDescent="0.25">
      <c r="A32" s="36">
        <v>1</v>
      </c>
      <c r="B32" s="30" t="s">
        <v>136</v>
      </c>
      <c r="C32" s="36">
        <v>2185</v>
      </c>
      <c r="D32" s="38">
        <f>C32+D30</f>
        <v>96280.93</v>
      </c>
    </row>
    <row r="33" spans="1:4" x14ac:dyDescent="0.25">
      <c r="A33" s="36"/>
      <c r="B33" s="31" t="s">
        <v>17</v>
      </c>
      <c r="C33" s="36"/>
      <c r="D33" s="38"/>
    </row>
    <row r="34" spans="1:4" ht="30" x14ac:dyDescent="0.25">
      <c r="A34" s="36">
        <v>1</v>
      </c>
      <c r="B34" s="30" t="s">
        <v>150</v>
      </c>
      <c r="C34" s="37">
        <v>3372</v>
      </c>
      <c r="D34" s="38">
        <f>C34+D32</f>
        <v>99652.93</v>
      </c>
    </row>
    <row r="35" spans="1:4" x14ac:dyDescent="0.25">
      <c r="A35" s="36"/>
      <c r="B35" s="31"/>
      <c r="C35" s="37"/>
      <c r="D35" s="37"/>
    </row>
    <row r="36" spans="1:4" x14ac:dyDescent="0.25">
      <c r="A36" s="36"/>
      <c r="B36" s="30"/>
      <c r="C36" s="36"/>
      <c r="D36" s="37"/>
    </row>
    <row r="37" spans="1:4" x14ac:dyDescent="0.25">
      <c r="A37" s="36"/>
      <c r="B37" s="30"/>
      <c r="C37" s="36"/>
      <c r="D37" s="38"/>
    </row>
    <row r="38" spans="1:4" x14ac:dyDescent="0.25">
      <c r="A38" s="11"/>
      <c r="B38" s="31"/>
      <c r="C38" s="37"/>
      <c r="D38" s="53"/>
    </row>
    <row r="39" spans="1:4" x14ac:dyDescent="0.25">
      <c r="A39" s="11"/>
      <c r="B39" s="31"/>
      <c r="C39" s="36"/>
      <c r="D39" s="53"/>
    </row>
    <row r="40" spans="1:4" x14ac:dyDescent="0.25">
      <c r="A40" s="11"/>
      <c r="B40" s="30"/>
      <c r="C40" s="11"/>
      <c r="D40" s="11"/>
    </row>
    <row r="41" spans="1:4" x14ac:dyDescent="0.25">
      <c r="A41" s="11"/>
      <c r="B41" s="30"/>
      <c r="C41" s="36"/>
      <c r="D41" s="53"/>
    </row>
    <row r="42" spans="1:4" x14ac:dyDescent="0.25">
      <c r="A42" s="36"/>
      <c r="B42" s="31"/>
      <c r="C42" s="37"/>
      <c r="D42" s="38"/>
    </row>
    <row r="43" spans="1:4" x14ac:dyDescent="0.25">
      <c r="A43" s="36"/>
      <c r="B43" s="31"/>
      <c r="C43" s="36"/>
      <c r="D43" s="37"/>
    </row>
    <row r="44" spans="1:4" x14ac:dyDescent="0.25">
      <c r="A44" s="36"/>
      <c r="B44" s="30"/>
      <c r="C44" s="36"/>
      <c r="D44" s="38"/>
    </row>
    <row r="45" spans="1:4" x14ac:dyDescent="0.25">
      <c r="A45" s="36"/>
      <c r="B45" s="30"/>
      <c r="C45" s="36"/>
      <c r="D45" s="37"/>
    </row>
    <row r="46" spans="1:4" x14ac:dyDescent="0.25">
      <c r="A46" s="36"/>
      <c r="B46" s="30"/>
      <c r="C46" s="36"/>
      <c r="D46" s="37"/>
    </row>
    <row r="47" spans="1:4" x14ac:dyDescent="0.25">
      <c r="A47" s="36"/>
      <c r="B47" s="30"/>
      <c r="C47" s="36"/>
      <c r="D47" s="38"/>
    </row>
    <row r="48" spans="1:4" x14ac:dyDescent="0.25">
      <c r="A48" s="36"/>
      <c r="B48" s="31"/>
      <c r="C48" s="36"/>
      <c r="D48" s="37"/>
    </row>
    <row r="49" spans="1:4" x14ac:dyDescent="0.25">
      <c r="A49" s="36"/>
      <c r="B49" s="30"/>
      <c r="C49" s="36"/>
      <c r="D49" s="38"/>
    </row>
    <row r="50" spans="1:4" x14ac:dyDescent="0.25">
      <c r="A50" s="36"/>
      <c r="B50" s="30"/>
      <c r="C50" s="36"/>
      <c r="D50" s="37"/>
    </row>
    <row r="51" spans="1:4" x14ac:dyDescent="0.25">
      <c r="A51" s="36"/>
      <c r="B51" s="30"/>
      <c r="C51" s="36"/>
      <c r="D51" s="38"/>
    </row>
    <row r="52" spans="1:4" x14ac:dyDescent="0.25">
      <c r="A52" s="36"/>
      <c r="B52" s="30"/>
      <c r="C52" s="36"/>
      <c r="D52" s="36"/>
    </row>
    <row r="53" spans="1:4" x14ac:dyDescent="0.25">
      <c r="A53" s="36"/>
      <c r="B53" s="31"/>
      <c r="C53" s="37"/>
      <c r="D53" s="36"/>
    </row>
    <row r="54" spans="1:4" x14ac:dyDescent="0.25">
      <c r="A54" s="39"/>
      <c r="B54" s="39"/>
      <c r="C54" s="39"/>
      <c r="D54" s="39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D19" sqref="D19"/>
    </sheetView>
  </sheetViews>
  <sheetFormatPr defaultRowHeight="15" x14ac:dyDescent="0.25"/>
  <cols>
    <col min="1" max="1" width="4" customWidth="1"/>
    <col min="2" max="2" width="48.28515625" customWidth="1"/>
    <col min="3" max="3" width="10.7109375" bestFit="1" customWidth="1"/>
    <col min="4" max="4" width="13.140625" customWidth="1"/>
  </cols>
  <sheetData>
    <row r="1" spans="1:8" ht="21" x14ac:dyDescent="0.35">
      <c r="A1" s="1"/>
      <c r="B1" s="64" t="s">
        <v>51</v>
      </c>
      <c r="C1" s="64"/>
      <c r="D1" s="64"/>
      <c r="E1" s="6"/>
      <c r="F1" s="6"/>
      <c r="G1" s="6"/>
      <c r="H1" s="6"/>
    </row>
    <row r="2" spans="1:8" ht="21.6" customHeight="1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7.25" customHeight="1" x14ac:dyDescent="0.25">
      <c r="A3" s="1"/>
      <c r="B3" s="64" t="s">
        <v>5</v>
      </c>
      <c r="C3" s="64"/>
      <c r="D3" s="64"/>
      <c r="E3" s="1"/>
      <c r="F3" s="1"/>
      <c r="G3" s="1"/>
      <c r="H3" s="1"/>
    </row>
    <row r="4" spans="1:8" ht="15.75" x14ac:dyDescent="0.25">
      <c r="A4" s="7"/>
      <c r="B4" s="2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41"/>
      <c r="B5" s="42" t="s">
        <v>3</v>
      </c>
      <c r="C5" s="43"/>
      <c r="D5" s="43"/>
      <c r="E5" s="1"/>
      <c r="F5" s="1"/>
      <c r="G5" s="1"/>
      <c r="H5" s="1"/>
    </row>
    <row r="6" spans="1:8" ht="30" x14ac:dyDescent="0.25">
      <c r="A6" s="30">
        <v>1</v>
      </c>
      <c r="B6" s="30" t="s">
        <v>75</v>
      </c>
      <c r="C6" s="44">
        <v>145250</v>
      </c>
      <c r="D6" s="31">
        <f>C6</f>
        <v>145250</v>
      </c>
    </row>
    <row r="7" spans="1:8" x14ac:dyDescent="0.25">
      <c r="A7" s="36"/>
      <c r="B7" s="37" t="s">
        <v>11</v>
      </c>
      <c r="C7" s="45"/>
      <c r="D7" s="37"/>
    </row>
    <row r="8" spans="1:8" x14ac:dyDescent="0.25">
      <c r="A8" s="36">
        <v>1</v>
      </c>
      <c r="B8" s="30" t="s">
        <v>95</v>
      </c>
      <c r="C8" s="45">
        <v>2543.12</v>
      </c>
      <c r="D8" s="46"/>
    </row>
    <row r="9" spans="1:8" x14ac:dyDescent="0.25">
      <c r="A9" s="30">
        <v>2</v>
      </c>
      <c r="B9" s="30" t="s">
        <v>96</v>
      </c>
      <c r="C9" s="30">
        <v>86784.5</v>
      </c>
      <c r="D9" s="30"/>
    </row>
    <row r="10" spans="1:8" x14ac:dyDescent="0.25">
      <c r="A10" s="30">
        <v>3</v>
      </c>
      <c r="B10" s="30" t="s">
        <v>97</v>
      </c>
      <c r="C10" s="30">
        <v>58088.5</v>
      </c>
      <c r="D10" s="31"/>
    </row>
    <row r="11" spans="1:8" x14ac:dyDescent="0.25">
      <c r="A11" s="30"/>
      <c r="B11" s="31" t="s">
        <v>94</v>
      </c>
      <c r="C11" s="31">
        <f>SUM(C8:C10)</f>
        <v>147416.12</v>
      </c>
      <c r="D11" s="31">
        <f>C11+D6</f>
        <v>292666.12</v>
      </c>
    </row>
    <row r="12" spans="1:8" x14ac:dyDescent="0.25">
      <c r="A12" s="47"/>
      <c r="B12" s="31" t="s">
        <v>13</v>
      </c>
      <c r="C12" s="30"/>
      <c r="D12" s="37"/>
    </row>
    <row r="13" spans="1:8" x14ac:dyDescent="0.25">
      <c r="A13" s="30">
        <v>1</v>
      </c>
      <c r="B13" s="30" t="s">
        <v>106</v>
      </c>
      <c r="C13" s="30">
        <v>3000</v>
      </c>
      <c r="D13" s="51">
        <f>C13+D11</f>
        <v>295666.12</v>
      </c>
    </row>
    <row r="14" spans="1:8" x14ac:dyDescent="0.25">
      <c r="A14" s="30"/>
      <c r="B14" s="31" t="s">
        <v>16</v>
      </c>
      <c r="C14" s="30"/>
      <c r="D14" s="36"/>
    </row>
    <row r="15" spans="1:8" x14ac:dyDescent="0.25">
      <c r="A15" s="36">
        <v>1</v>
      </c>
      <c r="B15" s="36" t="s">
        <v>137</v>
      </c>
      <c r="C15" s="37">
        <v>31238.7</v>
      </c>
      <c r="D15" s="38"/>
    </row>
    <row r="16" spans="1:8" x14ac:dyDescent="0.25">
      <c r="A16" s="36">
        <v>2</v>
      </c>
      <c r="B16" s="36" t="s">
        <v>138</v>
      </c>
      <c r="C16" s="36">
        <v>23785.599999999999</v>
      </c>
      <c r="D16" s="36"/>
    </row>
    <row r="17" spans="1:4" x14ac:dyDescent="0.25">
      <c r="A17" s="36">
        <v>3</v>
      </c>
      <c r="B17" s="36" t="s">
        <v>139</v>
      </c>
      <c r="C17" s="40">
        <v>11200</v>
      </c>
      <c r="D17" s="38"/>
    </row>
    <row r="18" spans="1:4" x14ac:dyDescent="0.25">
      <c r="A18" s="36"/>
      <c r="B18" s="37" t="s">
        <v>135</v>
      </c>
      <c r="C18" s="37">
        <f>SUM(C15:C17)</f>
        <v>66224.3</v>
      </c>
      <c r="D18" s="38">
        <f>C18+D13</f>
        <v>361890.42</v>
      </c>
    </row>
    <row r="19" spans="1:4" x14ac:dyDescent="0.25">
      <c r="A19" s="36"/>
      <c r="B19" s="36"/>
      <c r="C19" s="36"/>
      <c r="D19" s="38"/>
    </row>
    <row r="20" spans="1:4" x14ac:dyDescent="0.25">
      <c r="A20" s="36"/>
      <c r="B20" s="48"/>
      <c r="C20" s="36"/>
      <c r="D20" s="37"/>
    </row>
    <row r="21" spans="1:4" x14ac:dyDescent="0.25">
      <c r="A21" s="36"/>
      <c r="B21" s="37"/>
      <c r="C21" s="36"/>
      <c r="D21" s="36"/>
    </row>
    <row r="22" spans="1:4" x14ac:dyDescent="0.25">
      <c r="A22" s="36"/>
      <c r="B22" s="36"/>
      <c r="C22" s="36"/>
      <c r="D22" s="37"/>
    </row>
    <row r="23" spans="1:4" x14ac:dyDescent="0.25">
      <c r="A23" s="36"/>
      <c r="B23" s="36"/>
      <c r="C23" s="36"/>
      <c r="D23" s="36"/>
    </row>
    <row r="24" spans="1:4" x14ac:dyDescent="0.25">
      <c r="A24" s="36"/>
      <c r="B24" s="36"/>
      <c r="C24" s="36"/>
      <c r="D24" s="36"/>
    </row>
    <row r="25" spans="1:4" x14ac:dyDescent="0.25">
      <c r="A25" s="36"/>
      <c r="B25" s="36"/>
      <c r="C25" s="36"/>
      <c r="D25" s="37"/>
    </row>
    <row r="26" spans="1:4" x14ac:dyDescent="0.25">
      <c r="A26" s="36"/>
      <c r="B26" s="36"/>
      <c r="C26" s="36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6"/>
      <c r="C28" s="36"/>
      <c r="D28" s="36"/>
    </row>
    <row r="29" spans="1:4" x14ac:dyDescent="0.25">
      <c r="A29" s="36"/>
      <c r="B29" s="36"/>
      <c r="C29" s="36"/>
      <c r="D29" s="37"/>
    </row>
    <row r="30" spans="1:4" x14ac:dyDescent="0.25">
      <c r="A30" s="36"/>
      <c r="B30" s="36"/>
      <c r="C30" s="36"/>
      <c r="D30" s="37"/>
    </row>
    <row r="31" spans="1:4" x14ac:dyDescent="0.25">
      <c r="A31" s="36"/>
      <c r="B31" s="36"/>
      <c r="C31" s="36"/>
      <c r="D31" s="36"/>
    </row>
    <row r="32" spans="1:4" x14ac:dyDescent="0.25">
      <c r="A32" s="36"/>
      <c r="B32" s="36"/>
      <c r="C32" s="40"/>
      <c r="D32" s="38"/>
    </row>
    <row r="33" spans="1:4" x14ac:dyDescent="0.25">
      <c r="A33" s="36"/>
      <c r="B33" s="36"/>
      <c r="C33" s="36"/>
      <c r="D33" s="36"/>
    </row>
    <row r="34" spans="1:4" x14ac:dyDescent="0.25">
      <c r="A34" s="36"/>
      <c r="B34" s="36"/>
      <c r="C34" s="36"/>
      <c r="D34" s="36"/>
    </row>
    <row r="35" spans="1:4" x14ac:dyDescent="0.25">
      <c r="A35" s="36"/>
      <c r="B35" s="37"/>
      <c r="C35" s="37"/>
      <c r="D35" s="37"/>
    </row>
    <row r="36" spans="1:4" x14ac:dyDescent="0.25">
      <c r="A36" s="39"/>
      <c r="B36" s="39"/>
      <c r="C36" s="39"/>
      <c r="D36" s="39"/>
    </row>
    <row r="37" spans="1:4" x14ac:dyDescent="0.25">
      <c r="A37" s="39"/>
      <c r="B37" s="39"/>
      <c r="C37" s="39"/>
      <c r="D37" s="39"/>
    </row>
    <row r="38" spans="1:4" x14ac:dyDescent="0.25">
      <c r="A38" s="39"/>
      <c r="B38" s="39"/>
      <c r="C38" s="39"/>
      <c r="D38" s="39"/>
    </row>
    <row r="39" spans="1:4" x14ac:dyDescent="0.25">
      <c r="A39" s="39"/>
      <c r="B39" s="39"/>
      <c r="C39" s="39"/>
      <c r="D39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A5" sqref="A5:D9"/>
    </sheetView>
  </sheetViews>
  <sheetFormatPr defaultRowHeight="15" x14ac:dyDescent="0.25"/>
  <cols>
    <col min="1" max="1" width="5.140625" customWidth="1"/>
    <col min="2" max="2" width="45.28515625" customWidth="1"/>
    <col min="3" max="3" width="11.140625" customWidth="1"/>
    <col min="4" max="4" width="9.5703125" bestFit="1" customWidth="1"/>
  </cols>
  <sheetData>
    <row r="1" spans="1:4" ht="15.75" x14ac:dyDescent="0.25">
      <c r="A1" s="1"/>
      <c r="B1" s="64" t="s">
        <v>51</v>
      </c>
      <c r="C1" s="64"/>
      <c r="D1" s="64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37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1"/>
      <c r="B5" s="31"/>
      <c r="C5" s="31"/>
      <c r="D5" s="31"/>
    </row>
    <row r="6" spans="1:4" x14ac:dyDescent="0.25">
      <c r="A6" s="31"/>
      <c r="B6" s="30"/>
      <c r="C6" s="44"/>
      <c r="D6" s="31"/>
    </row>
    <row r="7" spans="1:4" x14ac:dyDescent="0.25">
      <c r="A7" s="37"/>
      <c r="B7" s="30"/>
      <c r="C7" s="45"/>
      <c r="D7" s="37"/>
    </row>
    <row r="8" spans="1:4" x14ac:dyDescent="0.25">
      <c r="A8" s="36"/>
      <c r="B8" s="31"/>
      <c r="C8" s="54"/>
      <c r="D8" s="46"/>
    </row>
    <row r="9" spans="1:4" x14ac:dyDescent="0.25">
      <c r="A9" s="47"/>
      <c r="B9" s="55"/>
      <c r="C9" s="37"/>
      <c r="D9" s="37"/>
    </row>
    <row r="10" spans="1:4" x14ac:dyDescent="0.25">
      <c r="A10" s="56"/>
      <c r="B10" s="57"/>
      <c r="C10" s="58"/>
      <c r="D10" s="59"/>
    </row>
    <row r="11" spans="1:4" x14ac:dyDescent="0.25">
      <c r="A11" s="36"/>
      <c r="B11" s="30"/>
      <c r="C11" s="36"/>
      <c r="D11" s="36"/>
    </row>
    <row r="12" spans="1:4" x14ac:dyDescent="0.25">
      <c r="A12" s="36"/>
      <c r="B12" s="36"/>
      <c r="C12" s="36"/>
      <c r="D12" s="36"/>
    </row>
    <row r="13" spans="1:4" x14ac:dyDescent="0.25">
      <c r="A13" s="36"/>
      <c r="B13" s="36"/>
      <c r="C13" s="36"/>
      <c r="D13" s="36"/>
    </row>
    <row r="14" spans="1:4" x14ac:dyDescent="0.25">
      <c r="A14" s="36"/>
      <c r="B14" s="37"/>
      <c r="C14" s="37"/>
      <c r="D14" s="37"/>
    </row>
    <row r="15" spans="1:4" x14ac:dyDescent="0.25">
      <c r="A15" s="36"/>
      <c r="B15" s="37"/>
      <c r="C15" s="36"/>
      <c r="D15" s="36"/>
    </row>
    <row r="16" spans="1:4" x14ac:dyDescent="0.25">
      <c r="A16" s="36"/>
      <c r="B16" s="48"/>
      <c r="C16" s="36"/>
      <c r="D16" s="36"/>
    </row>
    <row r="17" spans="1:4" x14ac:dyDescent="0.25">
      <c r="A17" s="36"/>
      <c r="B17" s="36"/>
      <c r="C17" s="36"/>
      <c r="D17" s="36"/>
    </row>
    <row r="18" spans="1:4" x14ac:dyDescent="0.25">
      <c r="A18" s="36"/>
      <c r="B18" s="37"/>
      <c r="C18" s="37"/>
      <c r="D18" s="37"/>
    </row>
    <row r="19" spans="1:4" x14ac:dyDescent="0.25">
      <c r="A19" s="36"/>
      <c r="B19" s="37"/>
      <c r="C19" s="36"/>
      <c r="D19" s="36"/>
    </row>
    <row r="20" spans="1:4" x14ac:dyDescent="0.25">
      <c r="A20" s="36"/>
      <c r="B20" s="30"/>
      <c r="C20" s="36"/>
      <c r="D20" s="36"/>
    </row>
    <row r="21" spans="1:4" x14ac:dyDescent="0.25">
      <c r="A21" s="36"/>
      <c r="B21" s="30"/>
      <c r="C21" s="36"/>
      <c r="D21" s="36"/>
    </row>
    <row r="22" spans="1:4" x14ac:dyDescent="0.25">
      <c r="A22" s="36"/>
      <c r="B22" s="37"/>
      <c r="C22" s="37"/>
      <c r="D22" s="37"/>
    </row>
    <row r="23" spans="1:4" x14ac:dyDescent="0.25">
      <c r="A23" s="36"/>
      <c r="B23" s="37"/>
      <c r="C23" s="36"/>
      <c r="D23" s="36"/>
    </row>
    <row r="24" spans="1:4" x14ac:dyDescent="0.25">
      <c r="A24" s="36"/>
      <c r="B24" s="30"/>
      <c r="C24" s="36"/>
      <c r="D24" s="36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7"/>
      <c r="C26" s="37"/>
      <c r="D26" s="37"/>
    </row>
    <row r="27" spans="1:4" x14ac:dyDescent="0.25">
      <c r="A27" s="36"/>
      <c r="B27" s="36"/>
      <c r="C27" s="36"/>
      <c r="D27" s="36"/>
    </row>
    <row r="28" spans="1:4" x14ac:dyDescent="0.25">
      <c r="A28" s="36"/>
      <c r="B28" s="37"/>
      <c r="C28" s="37"/>
      <c r="D28" s="37"/>
    </row>
    <row r="29" spans="1:4" x14ac:dyDescent="0.25">
      <c r="A29" s="36"/>
      <c r="B29" s="37"/>
      <c r="C29" s="36"/>
      <c r="D29" s="36"/>
    </row>
    <row r="30" spans="1:4" x14ac:dyDescent="0.25">
      <c r="A30" s="36"/>
      <c r="B30" s="36"/>
      <c r="C30" s="36"/>
      <c r="D30" s="36"/>
    </row>
    <row r="31" spans="1:4" x14ac:dyDescent="0.25">
      <c r="A31" s="36"/>
      <c r="B31" s="37"/>
      <c r="C31" s="37"/>
      <c r="D31" s="37"/>
    </row>
    <row r="32" spans="1:4" x14ac:dyDescent="0.25">
      <c r="A32" s="39"/>
      <c r="B32" s="39"/>
      <c r="C32" s="39"/>
      <c r="D32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7"/>
  <sheetViews>
    <sheetView tabSelected="1" topLeftCell="A23" workbookViewId="0">
      <selection activeCell="D41" sqref="D41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66" t="s">
        <v>61</v>
      </c>
      <c r="C1" s="66"/>
      <c r="D1" s="66"/>
      <c r="E1" s="6"/>
      <c r="F1" s="6"/>
      <c r="G1" s="6"/>
      <c r="H1" s="6"/>
    </row>
    <row r="2" spans="1:8" ht="15.75" x14ac:dyDescent="0.25">
      <c r="A2" s="1"/>
      <c r="B2" s="65" t="s">
        <v>33</v>
      </c>
      <c r="C2" s="65"/>
      <c r="D2" s="65"/>
      <c r="E2" s="1"/>
      <c r="F2" s="1"/>
      <c r="G2" s="1"/>
      <c r="H2" s="1"/>
    </row>
    <row r="3" spans="1:8" ht="15.75" x14ac:dyDescent="0.25">
      <c r="A3" s="1"/>
      <c r="B3" s="64" t="s">
        <v>6</v>
      </c>
      <c r="C3" s="64"/>
      <c r="D3" s="64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0"/>
      <c r="B5" s="31" t="s">
        <v>2</v>
      </c>
      <c r="C5" s="31"/>
      <c r="D5" s="30"/>
      <c r="E5" s="1"/>
      <c r="F5" s="1"/>
      <c r="G5" s="1"/>
      <c r="H5" s="1"/>
    </row>
    <row r="6" spans="1:8" s="1" customFormat="1" ht="30" x14ac:dyDescent="0.25">
      <c r="A6" s="30">
        <v>1</v>
      </c>
      <c r="B6" s="30" t="s">
        <v>62</v>
      </c>
      <c r="C6" s="30">
        <v>19253.8</v>
      </c>
      <c r="D6" s="31"/>
    </row>
    <row r="7" spans="1:8" s="1" customFormat="1" x14ac:dyDescent="0.25">
      <c r="A7" s="30">
        <v>2</v>
      </c>
      <c r="B7" s="30" t="s">
        <v>63</v>
      </c>
      <c r="C7" s="30">
        <v>14560.3</v>
      </c>
      <c r="D7" s="30"/>
    </row>
    <row r="8" spans="1:8" s="1" customFormat="1" x14ac:dyDescent="0.25">
      <c r="A8" s="30">
        <v>3</v>
      </c>
      <c r="B8" s="30" t="s">
        <v>64</v>
      </c>
      <c r="C8" s="30">
        <v>4664.5</v>
      </c>
      <c r="D8" s="31"/>
    </row>
    <row r="9" spans="1:8" s="5" customFormat="1" x14ac:dyDescent="0.25">
      <c r="A9" s="36"/>
      <c r="B9" s="37" t="s">
        <v>49</v>
      </c>
      <c r="C9" s="37">
        <f>SUM(C6:C8)</f>
        <v>38478.6</v>
      </c>
      <c r="D9" s="37">
        <f>C9</f>
        <v>38478.6</v>
      </c>
    </row>
    <row r="10" spans="1:8" x14ac:dyDescent="0.25">
      <c r="A10" s="36"/>
      <c r="B10" s="37" t="s">
        <v>9</v>
      </c>
      <c r="C10" s="37"/>
      <c r="D10" s="37"/>
    </row>
    <row r="11" spans="1:8" ht="30" x14ac:dyDescent="0.25">
      <c r="A11" s="36">
        <v>1</v>
      </c>
      <c r="B11" s="30" t="s">
        <v>78</v>
      </c>
      <c r="C11" s="40">
        <v>27112.65</v>
      </c>
      <c r="D11" s="37"/>
    </row>
    <row r="12" spans="1:8" s="5" customFormat="1" ht="30" x14ac:dyDescent="0.25">
      <c r="A12" s="36">
        <v>2</v>
      </c>
      <c r="B12" s="61" t="s">
        <v>79</v>
      </c>
      <c r="C12" s="36">
        <v>49826.6</v>
      </c>
      <c r="D12" s="37"/>
    </row>
    <row r="13" spans="1:8" ht="30" x14ac:dyDescent="0.25">
      <c r="A13" s="36">
        <v>3</v>
      </c>
      <c r="B13" s="30" t="s">
        <v>122</v>
      </c>
      <c r="C13" s="36">
        <v>6487.4</v>
      </c>
      <c r="D13" s="37"/>
    </row>
    <row r="14" spans="1:8" x14ac:dyDescent="0.25">
      <c r="A14" s="36">
        <v>4</v>
      </c>
      <c r="B14" s="30" t="s">
        <v>80</v>
      </c>
      <c r="C14" s="40">
        <v>59820.7</v>
      </c>
      <c r="D14" s="38"/>
    </row>
    <row r="15" spans="1:8" ht="30" x14ac:dyDescent="0.25">
      <c r="A15" s="36">
        <v>5</v>
      </c>
      <c r="B15" s="30" t="s">
        <v>81</v>
      </c>
      <c r="C15" s="36">
        <v>42766.5</v>
      </c>
      <c r="D15" s="36"/>
    </row>
    <row r="16" spans="1:8" ht="45" x14ac:dyDescent="0.25">
      <c r="A16" s="36">
        <v>6</v>
      </c>
      <c r="B16" s="30" t="s">
        <v>82</v>
      </c>
      <c r="C16" s="40">
        <v>7502</v>
      </c>
      <c r="D16" s="38"/>
    </row>
    <row r="17" spans="1:4" x14ac:dyDescent="0.25">
      <c r="A17" s="36"/>
      <c r="B17" s="31" t="s">
        <v>83</v>
      </c>
      <c r="C17" s="38">
        <f>SUM(C11:C16)</f>
        <v>193515.84999999998</v>
      </c>
      <c r="D17" s="38">
        <f>C17+D9</f>
        <v>231994.44999999998</v>
      </c>
    </row>
    <row r="18" spans="1:4" x14ac:dyDescent="0.25">
      <c r="A18" s="36"/>
      <c r="B18" s="31" t="s">
        <v>11</v>
      </c>
      <c r="C18" s="36"/>
      <c r="D18" s="38"/>
    </row>
    <row r="19" spans="1:4" x14ac:dyDescent="0.25">
      <c r="A19" s="36">
        <v>1</v>
      </c>
      <c r="B19" s="30" t="s">
        <v>92</v>
      </c>
      <c r="C19" s="36">
        <v>12207</v>
      </c>
      <c r="D19" s="37"/>
    </row>
    <row r="20" spans="1:4" ht="30" x14ac:dyDescent="0.25">
      <c r="A20" s="36">
        <v>2</v>
      </c>
      <c r="B20" s="30" t="s">
        <v>93</v>
      </c>
      <c r="C20" s="36">
        <f>11940+4644</f>
        <v>16584</v>
      </c>
      <c r="D20" s="38"/>
    </row>
    <row r="21" spans="1:4" x14ac:dyDescent="0.25">
      <c r="A21" s="36">
        <v>3</v>
      </c>
      <c r="B21" s="31" t="s">
        <v>94</v>
      </c>
      <c r="C21" s="37">
        <f>SUM(C19:C20)</f>
        <v>28791</v>
      </c>
      <c r="D21" s="38">
        <f>C21+D17</f>
        <v>260785.44999999998</v>
      </c>
    </row>
    <row r="22" spans="1:4" x14ac:dyDescent="0.25">
      <c r="A22" s="36"/>
      <c r="B22" s="31" t="s">
        <v>14</v>
      </c>
      <c r="C22" s="36"/>
      <c r="D22" s="37"/>
    </row>
    <row r="23" spans="1:4" x14ac:dyDescent="0.25">
      <c r="A23" s="36">
        <v>1</v>
      </c>
      <c r="B23" s="30" t="s">
        <v>119</v>
      </c>
      <c r="C23" s="36">
        <v>5863.8</v>
      </c>
      <c r="D23" s="38"/>
    </row>
    <row r="24" spans="1:4" ht="30" x14ac:dyDescent="0.25">
      <c r="A24" s="36">
        <v>2</v>
      </c>
      <c r="B24" s="30" t="s">
        <v>120</v>
      </c>
      <c r="C24" s="36">
        <v>6179.85</v>
      </c>
      <c r="D24" s="37"/>
    </row>
    <row r="25" spans="1:4" ht="30" x14ac:dyDescent="0.25">
      <c r="A25" s="36">
        <v>3</v>
      </c>
      <c r="B25" s="30" t="s">
        <v>121</v>
      </c>
      <c r="C25" s="36">
        <v>7252</v>
      </c>
      <c r="D25" s="38"/>
    </row>
    <row r="26" spans="1:4" x14ac:dyDescent="0.25">
      <c r="A26" s="36"/>
      <c r="B26" s="31" t="s">
        <v>114</v>
      </c>
      <c r="C26" s="37">
        <f>SUM(C23:C25)</f>
        <v>19295.650000000001</v>
      </c>
      <c r="D26" s="38">
        <f>C26+D21</f>
        <v>280081.09999999998</v>
      </c>
    </row>
    <row r="27" spans="1:4" x14ac:dyDescent="0.25">
      <c r="A27" s="36"/>
      <c r="B27" s="31" t="s">
        <v>15</v>
      </c>
      <c r="C27" s="36"/>
      <c r="D27" s="36"/>
    </row>
    <row r="28" spans="1:4" x14ac:dyDescent="0.25">
      <c r="A28" s="36">
        <v>1</v>
      </c>
      <c r="B28" s="30" t="s">
        <v>128</v>
      </c>
      <c r="C28" s="36">
        <v>24621.439999999999</v>
      </c>
      <c r="D28" s="36"/>
    </row>
    <row r="29" spans="1:4" x14ac:dyDescent="0.25">
      <c r="A29" s="36">
        <v>2</v>
      </c>
      <c r="B29" s="30" t="s">
        <v>129</v>
      </c>
      <c r="C29" s="36">
        <v>6938.9</v>
      </c>
      <c r="D29" s="38"/>
    </row>
    <row r="30" spans="1:4" x14ac:dyDescent="0.25">
      <c r="A30" s="36">
        <v>3</v>
      </c>
      <c r="B30" s="30" t="s">
        <v>130</v>
      </c>
      <c r="C30" s="36">
        <v>8441.52</v>
      </c>
      <c r="D30" s="38"/>
    </row>
    <row r="31" spans="1:4" x14ac:dyDescent="0.25">
      <c r="A31" s="36"/>
      <c r="B31" s="31" t="s">
        <v>125</v>
      </c>
      <c r="C31" s="37">
        <f>SUM(C28:C30)</f>
        <v>40001.86</v>
      </c>
      <c r="D31" s="38">
        <f>C31+D26</f>
        <v>320082.95999999996</v>
      </c>
    </row>
    <row r="32" spans="1:4" x14ac:dyDescent="0.25">
      <c r="A32" s="36"/>
      <c r="B32" s="31" t="s">
        <v>16</v>
      </c>
      <c r="C32" s="37"/>
      <c r="D32" s="38"/>
    </row>
    <row r="33" spans="1:4" x14ac:dyDescent="0.25">
      <c r="A33" s="36">
        <v>1</v>
      </c>
      <c r="B33" s="30" t="s">
        <v>140</v>
      </c>
      <c r="C33" s="36">
        <v>5809.1</v>
      </c>
      <c r="D33" s="38"/>
    </row>
    <row r="34" spans="1:4" ht="30" x14ac:dyDescent="0.25">
      <c r="A34" s="36">
        <v>2</v>
      </c>
      <c r="B34" s="30" t="s">
        <v>141</v>
      </c>
      <c r="C34" s="36">
        <v>2931.4</v>
      </c>
      <c r="D34" s="38"/>
    </row>
    <row r="35" spans="1:4" x14ac:dyDescent="0.25">
      <c r="A35" s="36">
        <v>3</v>
      </c>
      <c r="B35" s="30" t="s">
        <v>142</v>
      </c>
      <c r="C35" s="36">
        <f>6680.8+7765.94</f>
        <v>14446.74</v>
      </c>
      <c r="D35" s="38"/>
    </row>
    <row r="36" spans="1:4" x14ac:dyDescent="0.25">
      <c r="A36" s="36">
        <v>4</v>
      </c>
      <c r="B36" s="30" t="s">
        <v>143</v>
      </c>
      <c r="C36" s="36">
        <v>32521.200000000001</v>
      </c>
      <c r="D36" s="36"/>
    </row>
    <row r="37" spans="1:4" x14ac:dyDescent="0.25">
      <c r="A37" s="36"/>
      <c r="B37" s="31" t="s">
        <v>135</v>
      </c>
      <c r="C37" s="37">
        <f>SUM(C33:C36)</f>
        <v>55708.44</v>
      </c>
      <c r="D37" s="38">
        <f>C37+D31</f>
        <v>375791.39999999997</v>
      </c>
    </row>
    <row r="38" spans="1:4" x14ac:dyDescent="0.25">
      <c r="A38" s="36"/>
      <c r="B38" s="31" t="s">
        <v>17</v>
      </c>
      <c r="C38" s="37"/>
      <c r="D38" s="37"/>
    </row>
    <row r="39" spans="1:4" x14ac:dyDescent="0.25">
      <c r="A39" s="36">
        <v>1</v>
      </c>
      <c r="B39" s="30" t="s">
        <v>151</v>
      </c>
      <c r="C39" s="36">
        <v>5955.54</v>
      </c>
      <c r="D39" s="36"/>
    </row>
    <row r="40" spans="1:4" ht="30" x14ac:dyDescent="0.25">
      <c r="A40" s="36">
        <v>2</v>
      </c>
      <c r="B40" s="30" t="s">
        <v>152</v>
      </c>
      <c r="C40" s="36">
        <v>37068.400000000001</v>
      </c>
      <c r="D40" s="36"/>
    </row>
    <row r="41" spans="1:4" x14ac:dyDescent="0.25">
      <c r="A41" s="36"/>
      <c r="B41" s="31" t="s">
        <v>148</v>
      </c>
      <c r="C41" s="37">
        <f>SUM(C39:C40)</f>
        <v>43023.94</v>
      </c>
      <c r="D41" s="38">
        <f>C41+D37</f>
        <v>418815.33999999997</v>
      </c>
    </row>
    <row r="42" spans="1:4" x14ac:dyDescent="0.25">
      <c r="A42" s="36"/>
      <c r="B42" s="30"/>
      <c r="C42" s="36"/>
      <c r="D42" s="36"/>
    </row>
    <row r="43" spans="1:4" x14ac:dyDescent="0.25">
      <c r="A43" s="36"/>
      <c r="B43" s="30"/>
      <c r="C43" s="36"/>
      <c r="D43" s="36"/>
    </row>
    <row r="44" spans="1:4" x14ac:dyDescent="0.25">
      <c r="A44" s="36"/>
      <c r="B44" s="31"/>
      <c r="C44" s="37"/>
      <c r="D44" s="37"/>
    </row>
    <row r="45" spans="1:4" x14ac:dyDescent="0.25">
      <c r="A45" s="39"/>
      <c r="B45" s="39"/>
      <c r="C45" s="39"/>
      <c r="D45" s="39"/>
    </row>
    <row r="46" spans="1:4" x14ac:dyDescent="0.25">
      <c r="A46" s="39"/>
      <c r="B46" s="39"/>
      <c r="C46" s="39"/>
      <c r="D46" s="39"/>
    </row>
    <row r="47" spans="1:4" x14ac:dyDescent="0.25">
      <c r="A47" s="39"/>
      <c r="B47" s="39"/>
      <c r="C47" s="39"/>
      <c r="D47" s="3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4" sqref="M24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710937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 x14ac:dyDescent="0.25">
      <c r="A1" s="67" t="s">
        <v>50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5" t="s">
        <v>18</v>
      </c>
    </row>
    <row r="4" spans="1:14" ht="39.75" customHeight="1" x14ac:dyDescent="0.35">
      <c r="A4" s="19" t="s">
        <v>30</v>
      </c>
      <c r="B4" s="24">
        <f>B5+B6+B8</f>
        <v>52386.86</v>
      </c>
      <c r="C4" s="24">
        <f t="shared" ref="C4:N4" si="0">C5+C6+C8</f>
        <v>52386.86</v>
      </c>
      <c r="D4" s="24">
        <f t="shared" si="0"/>
        <v>52386.86</v>
      </c>
      <c r="E4" s="24">
        <f>E5+E6+E7+E8</f>
        <v>52386.86</v>
      </c>
      <c r="F4" s="24">
        <f t="shared" si="0"/>
        <v>52386.86</v>
      </c>
      <c r="G4" s="24">
        <f t="shared" si="0"/>
        <v>52386.86</v>
      </c>
      <c r="H4" s="24">
        <f t="shared" si="0"/>
        <v>52386.86</v>
      </c>
      <c r="I4" s="24">
        <f t="shared" si="0"/>
        <v>52386.86</v>
      </c>
      <c r="J4" s="24">
        <f t="shared" si="0"/>
        <v>52386.86</v>
      </c>
      <c r="K4" s="24">
        <f t="shared" si="0"/>
        <v>52386.86</v>
      </c>
      <c r="L4" s="24">
        <f t="shared" si="0"/>
        <v>52386.86</v>
      </c>
      <c r="M4" s="24">
        <f t="shared" si="0"/>
        <v>52386.86</v>
      </c>
      <c r="N4" s="24">
        <f t="shared" si="0"/>
        <v>628642.32000000007</v>
      </c>
    </row>
    <row r="5" spans="1:14" ht="39" customHeight="1" x14ac:dyDescent="0.35">
      <c r="A5" s="19" t="s">
        <v>19</v>
      </c>
      <c r="B5" s="25">
        <v>30032.66</v>
      </c>
      <c r="C5" s="17">
        <v>30032.66</v>
      </c>
      <c r="D5" s="17">
        <v>30032.66</v>
      </c>
      <c r="E5" s="17">
        <v>30032.66</v>
      </c>
      <c r="F5" s="17">
        <v>30032.66</v>
      </c>
      <c r="G5" s="17">
        <v>30032.66</v>
      </c>
      <c r="H5" s="17">
        <v>30032.66</v>
      </c>
      <c r="I5" s="17">
        <v>30032.66</v>
      </c>
      <c r="J5" s="17">
        <v>30032.66</v>
      </c>
      <c r="K5" s="17">
        <v>30032.66</v>
      </c>
      <c r="L5" s="17">
        <v>30032.66</v>
      </c>
      <c r="M5" s="17">
        <v>30032.66</v>
      </c>
      <c r="N5" s="17">
        <f t="shared" ref="N5:N23" si="1">SUM(B5:M5)</f>
        <v>360391.91999999993</v>
      </c>
    </row>
    <row r="6" spans="1:14" ht="44.25" customHeight="1" x14ac:dyDescent="0.35">
      <c r="A6" s="19" t="s">
        <v>39</v>
      </c>
      <c r="B6" s="25">
        <v>22354.2</v>
      </c>
      <c r="C6" s="17">
        <v>22354.2</v>
      </c>
      <c r="D6" s="17">
        <v>22354.2</v>
      </c>
      <c r="E6" s="17">
        <v>22354.2</v>
      </c>
      <c r="F6" s="17">
        <v>22354.2</v>
      </c>
      <c r="G6" s="17">
        <v>22354.2</v>
      </c>
      <c r="H6" s="17">
        <v>22354.2</v>
      </c>
      <c r="I6" s="17">
        <v>22354.2</v>
      </c>
      <c r="J6" s="17">
        <v>22354.2</v>
      </c>
      <c r="K6" s="17">
        <v>22354.2</v>
      </c>
      <c r="L6" s="17">
        <v>22354.2</v>
      </c>
      <c r="M6" s="17">
        <v>22354.2</v>
      </c>
      <c r="N6" s="17">
        <f>SUM(B6:M6)</f>
        <v>268250.40000000008</v>
      </c>
    </row>
    <row r="7" spans="1:14" ht="44.25" customHeight="1" x14ac:dyDescent="0.35">
      <c r="A7" s="19" t="s">
        <v>48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19" t="s">
        <v>36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0" t="s">
        <v>20</v>
      </c>
      <c r="B9" s="24">
        <f>B10+B11+B12+B13</f>
        <v>20115.43</v>
      </c>
      <c r="C9" s="24">
        <f t="shared" ref="C9:M9" si="2">C10+C11+C12+C13</f>
        <v>13870.699999999999</v>
      </c>
      <c r="D9" s="24">
        <f t="shared" si="2"/>
        <v>15343.95</v>
      </c>
      <c r="E9" s="24">
        <f t="shared" si="2"/>
        <v>14568.18</v>
      </c>
      <c r="F9" s="24">
        <f t="shared" si="2"/>
        <v>16591.91</v>
      </c>
      <c r="G9" s="24">
        <f t="shared" si="2"/>
        <v>5712.18</v>
      </c>
      <c r="H9" s="24">
        <f t="shared" si="2"/>
        <v>34323</v>
      </c>
      <c r="I9" s="24">
        <f t="shared" si="2"/>
        <v>12275.27</v>
      </c>
      <c r="J9" s="24">
        <f t="shared" si="2"/>
        <v>43881.24</v>
      </c>
      <c r="K9" s="24">
        <f t="shared" si="2"/>
        <v>37141.620000000003</v>
      </c>
      <c r="L9" s="24">
        <f t="shared" si="2"/>
        <v>19087.2</v>
      </c>
      <c r="M9" s="24">
        <f t="shared" si="2"/>
        <v>17069.71</v>
      </c>
      <c r="N9" s="16">
        <f t="shared" si="1"/>
        <v>249980.38999999998</v>
      </c>
    </row>
    <row r="10" spans="1:14" ht="40.5" customHeight="1" x14ac:dyDescent="0.35">
      <c r="A10" s="19" t="s">
        <v>21</v>
      </c>
      <c r="B10" s="25">
        <v>5508</v>
      </c>
      <c r="C10" s="17">
        <v>1377</v>
      </c>
      <c r="D10" s="17">
        <v>13954.54</v>
      </c>
      <c r="E10" s="17">
        <v>1836</v>
      </c>
      <c r="F10" s="17">
        <v>9793</v>
      </c>
      <c r="G10" s="17">
        <v>2295</v>
      </c>
      <c r="H10" s="17">
        <v>5817.8</v>
      </c>
      <c r="I10" s="17">
        <v>2297.6999999999998</v>
      </c>
      <c r="J10" s="17">
        <v>11085</v>
      </c>
      <c r="K10" s="17">
        <v>4830</v>
      </c>
      <c r="L10" s="17">
        <v>12330.2</v>
      </c>
      <c r="M10" s="17">
        <v>8647</v>
      </c>
      <c r="N10" s="16">
        <f t="shared" si="1"/>
        <v>79771.240000000005</v>
      </c>
    </row>
    <row r="11" spans="1:14" ht="45.75" customHeight="1" x14ac:dyDescent="0.35">
      <c r="A11" s="19" t="s">
        <v>22</v>
      </c>
      <c r="B11" s="26">
        <v>4590</v>
      </c>
      <c r="C11" s="17"/>
      <c r="D11" s="17"/>
      <c r="E11" s="17"/>
      <c r="F11" s="17"/>
      <c r="G11" s="17"/>
      <c r="H11" s="17">
        <v>22080</v>
      </c>
      <c r="I11" s="17">
        <f>690+1300</f>
        <v>1990</v>
      </c>
      <c r="J11" s="17">
        <v>7234.2</v>
      </c>
      <c r="K11" s="17">
        <v>2856</v>
      </c>
      <c r="L11" s="17"/>
      <c r="M11" s="17">
        <v>2070</v>
      </c>
      <c r="N11" s="16">
        <f t="shared" si="1"/>
        <v>40820.199999999997</v>
      </c>
    </row>
    <row r="12" spans="1:14" ht="45.75" customHeight="1" x14ac:dyDescent="0.35">
      <c r="A12" s="23" t="s">
        <v>34</v>
      </c>
      <c r="B12" s="25">
        <v>7048.6</v>
      </c>
      <c r="C12" s="17">
        <v>10712.4</v>
      </c>
      <c r="D12" s="17"/>
      <c r="E12" s="17">
        <v>12138.41</v>
      </c>
      <c r="F12" s="17">
        <v>3628.2</v>
      </c>
      <c r="G12" s="17">
        <v>1434</v>
      </c>
      <c r="H12" s="17">
        <v>2862.6</v>
      </c>
      <c r="I12" s="17">
        <v>7393.8</v>
      </c>
      <c r="J12" s="17">
        <v>22391.33</v>
      </c>
      <c r="K12" s="17">
        <v>26486.79</v>
      </c>
      <c r="L12" s="17">
        <v>2185</v>
      </c>
      <c r="M12" s="17">
        <v>3372</v>
      </c>
      <c r="N12" s="16">
        <f t="shared" si="1"/>
        <v>99653.13</v>
      </c>
    </row>
    <row r="13" spans="1:14" ht="21.75" customHeight="1" x14ac:dyDescent="0.35">
      <c r="A13" s="19" t="s">
        <v>23</v>
      </c>
      <c r="B13" s="25">
        <v>2968.83</v>
      </c>
      <c r="C13" s="17">
        <v>1781.3</v>
      </c>
      <c r="D13" s="17">
        <v>1389.41</v>
      </c>
      <c r="E13" s="17">
        <v>593.77</v>
      </c>
      <c r="F13" s="17">
        <v>3170.71</v>
      </c>
      <c r="G13" s="17">
        <v>1983.18</v>
      </c>
      <c r="H13" s="17">
        <v>3562.6</v>
      </c>
      <c r="I13" s="17">
        <v>593.77</v>
      </c>
      <c r="J13" s="17">
        <v>3170.71</v>
      </c>
      <c r="K13" s="17">
        <v>2968.83</v>
      </c>
      <c r="L13" s="17">
        <v>4572</v>
      </c>
      <c r="M13" s="17">
        <v>2980.71</v>
      </c>
      <c r="N13" s="17">
        <f t="shared" si="1"/>
        <v>29735.82</v>
      </c>
    </row>
    <row r="14" spans="1:14" ht="23.25" customHeight="1" x14ac:dyDescent="0.35">
      <c r="A14" s="20" t="s">
        <v>24</v>
      </c>
      <c r="B14" s="24">
        <f>B15+B16+B17</f>
        <v>38478.6</v>
      </c>
      <c r="C14" s="24">
        <f t="shared" ref="C14:M14" si="3">C15+C16+C17</f>
        <v>0</v>
      </c>
      <c r="D14" s="24">
        <f t="shared" si="3"/>
        <v>145250</v>
      </c>
      <c r="E14" s="24">
        <f t="shared" si="3"/>
        <v>193515.85</v>
      </c>
      <c r="F14" s="24">
        <f t="shared" si="3"/>
        <v>0</v>
      </c>
      <c r="G14" s="24">
        <f t="shared" si="3"/>
        <v>176207.12</v>
      </c>
      <c r="H14" s="24">
        <f t="shared" si="3"/>
        <v>0</v>
      </c>
      <c r="I14" s="24">
        <f t="shared" si="3"/>
        <v>3000</v>
      </c>
      <c r="J14" s="24">
        <f t="shared" si="3"/>
        <v>19295.650000000001</v>
      </c>
      <c r="K14" s="24">
        <f t="shared" si="3"/>
        <v>40001.86</v>
      </c>
      <c r="L14" s="24">
        <f t="shared" si="3"/>
        <v>121932.74</v>
      </c>
      <c r="M14" s="24">
        <f t="shared" si="3"/>
        <v>43023.94</v>
      </c>
      <c r="N14" s="16">
        <f t="shared" si="1"/>
        <v>780705.76</v>
      </c>
    </row>
    <row r="15" spans="1:14" ht="42" customHeight="1" x14ac:dyDescent="0.35">
      <c r="A15" s="19" t="s">
        <v>25</v>
      </c>
      <c r="B15" s="25">
        <v>38478.6</v>
      </c>
      <c r="C15" s="17"/>
      <c r="D15" s="17"/>
      <c r="E15" s="17">
        <v>193515.85</v>
      </c>
      <c r="F15" s="17"/>
      <c r="G15" s="17">
        <v>28791</v>
      </c>
      <c r="H15" s="25"/>
      <c r="I15" s="17"/>
      <c r="J15" s="17">
        <v>19295.650000000001</v>
      </c>
      <c r="K15" s="17">
        <v>40001.86</v>
      </c>
      <c r="L15" s="17">
        <v>55708.44</v>
      </c>
      <c r="M15" s="17">
        <v>43023.94</v>
      </c>
      <c r="N15" s="17">
        <f t="shared" si="1"/>
        <v>418815.34</v>
      </c>
    </row>
    <row r="16" spans="1:14" ht="40.5" customHeight="1" x14ac:dyDescent="0.35">
      <c r="A16" s="19" t="s">
        <v>26</v>
      </c>
      <c r="B16" s="25"/>
      <c r="C16" s="17"/>
      <c r="D16" s="17">
        <v>145250</v>
      </c>
      <c r="E16" s="17"/>
      <c r="F16" s="17"/>
      <c r="G16" s="17">
        <f>2543.12+86784.5+58088.5</f>
        <v>147416.12</v>
      </c>
      <c r="H16" s="17"/>
      <c r="I16" s="17">
        <v>3000</v>
      </c>
      <c r="J16" s="17"/>
      <c r="K16" s="25"/>
      <c r="L16" s="17">
        <v>66224.3</v>
      </c>
      <c r="M16" s="17"/>
      <c r="N16" s="17">
        <f t="shared" si="1"/>
        <v>361890.42</v>
      </c>
    </row>
    <row r="17" spans="1:14" ht="40.5" customHeight="1" x14ac:dyDescent="0.35">
      <c r="A17" s="23" t="s">
        <v>35</v>
      </c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6">
        <f t="shared" si="1"/>
        <v>0</v>
      </c>
    </row>
    <row r="18" spans="1:14" ht="40.5" customHeight="1" x14ac:dyDescent="0.35">
      <c r="A18" s="29" t="s">
        <v>41</v>
      </c>
      <c r="B18" s="25"/>
      <c r="C18" s="17"/>
      <c r="D18" s="17"/>
      <c r="E18" s="17"/>
      <c r="F18" s="17">
        <v>8308</v>
      </c>
      <c r="G18" s="17"/>
      <c r="H18" s="17">
        <f>2020.5+2415.83</f>
        <v>4436.33</v>
      </c>
      <c r="I18" s="17"/>
      <c r="J18" s="17"/>
      <c r="K18" s="17"/>
      <c r="L18" s="17"/>
      <c r="M18" s="17"/>
      <c r="N18" s="25">
        <f>SUM(B18:M18)</f>
        <v>12744.33</v>
      </c>
    </row>
    <row r="19" spans="1:14" ht="40.5" customHeight="1" x14ac:dyDescent="0.35">
      <c r="A19" s="20" t="s">
        <v>42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19" t="s">
        <v>43</v>
      </c>
      <c r="B20" s="2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19" t="s">
        <v>44</v>
      </c>
      <c r="B21" s="25"/>
      <c r="C21" s="17"/>
      <c r="D21" s="17"/>
      <c r="E21" s="17"/>
      <c r="F21" s="17"/>
      <c r="G21" s="17"/>
      <c r="H21" s="17"/>
      <c r="I21" s="17"/>
      <c r="J21" s="17"/>
      <c r="K21" s="25"/>
      <c r="L21" s="17"/>
      <c r="M21" s="17"/>
      <c r="N21" s="17">
        <f t="shared" si="5"/>
        <v>0</v>
      </c>
    </row>
    <row r="22" spans="1:14" ht="40.5" customHeight="1" x14ac:dyDescent="0.35">
      <c r="A22" s="23" t="s">
        <v>45</v>
      </c>
      <c r="B22" s="25"/>
      <c r="C22" s="17"/>
      <c r="D22" s="17"/>
      <c r="E22" s="17"/>
      <c r="F22" s="17"/>
      <c r="G22" s="17"/>
      <c r="H22" s="17"/>
      <c r="I22" s="17"/>
      <c r="J22" s="52"/>
      <c r="K22" s="17"/>
      <c r="L22" s="17"/>
      <c r="M22" s="17"/>
      <c r="N22" s="16">
        <f t="shared" si="5"/>
        <v>0</v>
      </c>
    </row>
    <row r="23" spans="1:14" ht="39.75" customHeight="1" x14ac:dyDescent="0.35">
      <c r="A23" s="20" t="s">
        <v>46</v>
      </c>
      <c r="B23" s="24">
        <v>30342.27</v>
      </c>
      <c r="C23" s="16">
        <v>30342.27</v>
      </c>
      <c r="D23" s="16">
        <v>30342.27</v>
      </c>
      <c r="E23" s="16">
        <v>30342.27</v>
      </c>
      <c r="F23" s="16">
        <v>30342.27</v>
      </c>
      <c r="G23" s="16">
        <v>30342.27</v>
      </c>
      <c r="H23" s="16">
        <v>30342.27</v>
      </c>
      <c r="I23" s="16">
        <v>30342.27</v>
      </c>
      <c r="J23" s="16">
        <v>30342.27</v>
      </c>
      <c r="K23" s="16">
        <v>30342.27</v>
      </c>
      <c r="L23" s="16">
        <v>30342.27</v>
      </c>
      <c r="M23" s="16">
        <v>30342.27</v>
      </c>
      <c r="N23" s="16">
        <f t="shared" si="1"/>
        <v>364107.24000000005</v>
      </c>
    </row>
    <row r="24" spans="1:14" ht="22.5" customHeight="1" x14ac:dyDescent="0.35">
      <c r="A24" s="20" t="s">
        <v>27</v>
      </c>
      <c r="B24" s="24">
        <f>B4+B9+B14+B18+B23+B19</f>
        <v>141323.16</v>
      </c>
      <c r="C24" s="24">
        <f t="shared" ref="C24:N24" si="6">C4+C9+C14+C18+C23+C19</f>
        <v>96599.83</v>
      </c>
      <c r="D24" s="24">
        <f t="shared" si="6"/>
        <v>243323.08</v>
      </c>
      <c r="E24" s="24">
        <f t="shared" si="6"/>
        <v>290813.16000000003</v>
      </c>
      <c r="F24" s="24">
        <f t="shared" si="6"/>
        <v>107629.04000000001</v>
      </c>
      <c r="G24" s="24">
        <f t="shared" si="6"/>
        <v>264648.43</v>
      </c>
      <c r="H24" s="24">
        <f t="shared" si="6"/>
        <v>121488.46</v>
      </c>
      <c r="I24" s="24">
        <f>I4+I9+I14+I18+I23+I19</f>
        <v>98004.400000000009</v>
      </c>
      <c r="J24" s="24">
        <f t="shared" si="6"/>
        <v>145906.01999999999</v>
      </c>
      <c r="K24" s="24">
        <f t="shared" si="6"/>
        <v>159872.61000000002</v>
      </c>
      <c r="L24" s="24">
        <f t="shared" si="6"/>
        <v>223749.06999999998</v>
      </c>
      <c r="M24" s="24">
        <f t="shared" si="6"/>
        <v>142822.78</v>
      </c>
      <c r="N24" s="24">
        <f t="shared" si="6"/>
        <v>2036180.0400000003</v>
      </c>
    </row>
    <row r="25" spans="1:14" ht="15.75" x14ac:dyDescent="0.25">
      <c r="A25" s="68" t="s">
        <v>47</v>
      </c>
      <c r="B25" s="68"/>
      <c r="C25" s="68"/>
      <c r="D25" s="21"/>
      <c r="E25" s="21"/>
      <c r="F25" s="21"/>
      <c r="G25" s="21"/>
      <c r="H25" s="21"/>
      <c r="I25" s="21"/>
      <c r="J25" s="21"/>
      <c r="K25" s="21"/>
      <c r="L25" s="69" t="s">
        <v>31</v>
      </c>
      <c r="M25" s="69"/>
      <c r="N25" s="69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68" t="s">
        <v>29</v>
      </c>
      <c r="B27" s="68"/>
      <c r="C27" s="68"/>
      <c r="D27" s="21"/>
      <c r="E27" s="21"/>
      <c r="F27" s="21"/>
      <c r="G27" s="21"/>
      <c r="H27" s="21"/>
      <c r="I27" s="21"/>
      <c r="J27" s="21"/>
      <c r="K27" s="21"/>
      <c r="L27" s="69" t="s">
        <v>38</v>
      </c>
      <c r="M27" s="69"/>
      <c r="N27" s="69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7"/>
  <sheetViews>
    <sheetView workbookViewId="0">
      <selection activeCell="C12" sqref="C12"/>
    </sheetView>
  </sheetViews>
  <sheetFormatPr defaultRowHeight="15" x14ac:dyDescent="0.25"/>
  <cols>
    <col min="1" max="1" width="4.85546875" customWidth="1"/>
    <col min="2" max="2" width="55" customWidth="1"/>
    <col min="3" max="3" width="10.5703125" customWidth="1"/>
    <col min="4" max="4" width="12" customWidth="1"/>
  </cols>
  <sheetData>
    <row r="1" spans="1:4" ht="21" x14ac:dyDescent="0.35">
      <c r="A1" s="1"/>
      <c r="B1" s="66" t="s">
        <v>61</v>
      </c>
      <c r="C1" s="66"/>
      <c r="D1" s="66"/>
    </row>
    <row r="2" spans="1:4" ht="15.75" x14ac:dyDescent="0.25">
      <c r="A2" s="1"/>
      <c r="B2" s="65" t="s">
        <v>33</v>
      </c>
      <c r="C2" s="65"/>
      <c r="D2" s="65"/>
    </row>
    <row r="3" spans="1:4" ht="15.75" x14ac:dyDescent="0.25">
      <c r="A3" s="1"/>
      <c r="B3" s="64" t="s">
        <v>40</v>
      </c>
      <c r="C3" s="64"/>
      <c r="D3" s="64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30"/>
      <c r="B5" s="31" t="s">
        <v>10</v>
      </c>
      <c r="C5" s="31"/>
      <c r="D5" s="30"/>
    </row>
    <row r="6" spans="1:4" x14ac:dyDescent="0.25">
      <c r="A6" s="30">
        <v>1</v>
      </c>
      <c r="B6" s="30" t="s">
        <v>89</v>
      </c>
      <c r="C6" s="30">
        <v>8308</v>
      </c>
      <c r="D6" s="31">
        <f>C6</f>
        <v>8308</v>
      </c>
    </row>
    <row r="7" spans="1:4" x14ac:dyDescent="0.25">
      <c r="A7" s="30"/>
      <c r="B7" s="31" t="s">
        <v>12</v>
      </c>
      <c r="C7" s="30"/>
      <c r="D7" s="30"/>
    </row>
    <row r="8" spans="1:4" x14ac:dyDescent="0.25">
      <c r="A8" s="30">
        <v>1</v>
      </c>
      <c r="B8" s="30" t="s">
        <v>102</v>
      </c>
      <c r="C8" s="30">
        <v>1158</v>
      </c>
      <c r="D8" s="31"/>
    </row>
    <row r="9" spans="1:4" x14ac:dyDescent="0.25">
      <c r="A9" s="37">
        <v>2</v>
      </c>
      <c r="B9" s="36" t="s">
        <v>103</v>
      </c>
      <c r="C9" s="36">
        <v>862.5</v>
      </c>
      <c r="D9" s="37"/>
    </row>
    <row r="10" spans="1:4" ht="30" x14ac:dyDescent="0.25">
      <c r="A10" s="36">
        <v>3</v>
      </c>
      <c r="B10" s="30" t="s">
        <v>107</v>
      </c>
      <c r="C10" s="36">
        <v>2415.83</v>
      </c>
      <c r="D10" s="36"/>
    </row>
    <row r="11" spans="1:4" x14ac:dyDescent="0.25">
      <c r="A11" s="36"/>
      <c r="B11" s="31" t="s">
        <v>101</v>
      </c>
      <c r="C11" s="37">
        <f>SUM(C8:C10)</f>
        <v>4436.33</v>
      </c>
      <c r="D11" s="37">
        <f>C11+D6</f>
        <v>12744.33</v>
      </c>
    </row>
    <row r="12" spans="1:4" x14ac:dyDescent="0.25">
      <c r="A12" s="36"/>
      <c r="B12" s="30"/>
      <c r="C12" s="36"/>
      <c r="D12" s="36"/>
    </row>
    <row r="13" spans="1:4" x14ac:dyDescent="0.25">
      <c r="A13" s="36"/>
      <c r="B13" s="36"/>
      <c r="C13" s="36"/>
      <c r="D13" s="37"/>
    </row>
    <row r="14" spans="1:4" x14ac:dyDescent="0.25">
      <c r="A14" s="36"/>
      <c r="B14" s="31"/>
      <c r="C14" s="37"/>
      <c r="D14" s="37"/>
    </row>
    <row r="15" spans="1:4" x14ac:dyDescent="0.25">
      <c r="A15" s="36"/>
      <c r="B15" s="31"/>
      <c r="C15" s="36"/>
      <c r="D15" s="36"/>
    </row>
    <row r="16" spans="1:4" x14ac:dyDescent="0.25">
      <c r="A16" s="36"/>
      <c r="B16" s="30"/>
      <c r="C16" s="36"/>
      <c r="D16" s="37"/>
    </row>
    <row r="17" spans="1:4" x14ac:dyDescent="0.25">
      <c r="A17" s="36"/>
      <c r="B17" s="30"/>
      <c r="C17" s="36"/>
      <c r="D17" s="36"/>
    </row>
    <row r="18" spans="1:4" x14ac:dyDescent="0.25">
      <c r="A18" s="36"/>
      <c r="B18" s="30"/>
      <c r="C18" s="36"/>
      <c r="D18" s="36"/>
    </row>
    <row r="19" spans="1:4" x14ac:dyDescent="0.25">
      <c r="A19" s="36"/>
      <c r="B19" s="31"/>
      <c r="C19" s="37"/>
      <c r="D19" s="37"/>
    </row>
    <row r="20" spans="1:4" x14ac:dyDescent="0.25">
      <c r="A20" s="36"/>
      <c r="B20" s="31"/>
      <c r="C20" s="36"/>
      <c r="D20" s="37"/>
    </row>
    <row r="21" spans="1:4" x14ac:dyDescent="0.25">
      <c r="A21" s="36"/>
      <c r="B21" s="30"/>
      <c r="C21" s="36"/>
      <c r="D21" s="37"/>
    </row>
    <row r="22" spans="1:4" x14ac:dyDescent="0.25">
      <c r="A22" s="36"/>
      <c r="B22" s="31"/>
      <c r="C22" s="36"/>
      <c r="D22" s="37"/>
    </row>
    <row r="23" spans="1:4" x14ac:dyDescent="0.25">
      <c r="A23" s="36"/>
      <c r="B23" s="30"/>
      <c r="C23" s="37"/>
      <c r="D23" s="37"/>
    </row>
    <row r="24" spans="1:4" x14ac:dyDescent="0.25">
      <c r="A24" s="36"/>
      <c r="B24" s="31"/>
      <c r="C24" s="36"/>
      <c r="D24" s="37"/>
    </row>
    <row r="25" spans="1:4" x14ac:dyDescent="0.25">
      <c r="A25" s="36"/>
      <c r="B25" s="30"/>
      <c r="C25" s="36"/>
      <c r="D25" s="37"/>
    </row>
    <row r="26" spans="1:4" x14ac:dyDescent="0.25">
      <c r="A26" s="36"/>
      <c r="B26" s="31"/>
      <c r="C26" s="36"/>
      <c r="D26" s="36"/>
    </row>
    <row r="27" spans="1:4" x14ac:dyDescent="0.25">
      <c r="A27" s="36"/>
      <c r="B27" s="30"/>
      <c r="C27" s="36"/>
      <c r="D27" s="36"/>
    </row>
    <row r="28" spans="1:4" x14ac:dyDescent="0.25">
      <c r="A28" s="36"/>
      <c r="B28" s="31"/>
      <c r="C28" s="37"/>
      <c r="D28" s="37"/>
    </row>
    <row r="29" spans="1:4" x14ac:dyDescent="0.25">
      <c r="A29" s="36"/>
      <c r="B29" s="31"/>
      <c r="C29" s="36"/>
      <c r="D29" s="36"/>
    </row>
    <row r="30" spans="1:4" x14ac:dyDescent="0.25">
      <c r="A30" s="36"/>
      <c r="B30" s="30"/>
      <c r="C30" s="36"/>
      <c r="D30" s="36"/>
    </row>
    <row r="31" spans="1:4" x14ac:dyDescent="0.25">
      <c r="A31" s="36"/>
      <c r="B31" s="31"/>
      <c r="C31" s="37"/>
      <c r="D31" s="37"/>
    </row>
    <row r="32" spans="1:4" x14ac:dyDescent="0.25">
      <c r="A32" s="36"/>
      <c r="B32" s="31"/>
      <c r="C32" s="36"/>
      <c r="D32" s="36"/>
    </row>
    <row r="33" spans="1:4" x14ac:dyDescent="0.25">
      <c r="A33" s="36"/>
      <c r="B33" s="30"/>
      <c r="C33" s="36"/>
      <c r="D33" s="37"/>
    </row>
    <row r="34" spans="1:4" x14ac:dyDescent="0.25">
      <c r="A34" s="36"/>
      <c r="B34" s="31"/>
      <c r="C34" s="37"/>
      <c r="D34" s="37"/>
    </row>
    <row r="35" spans="1:4" x14ac:dyDescent="0.25">
      <c r="A35" s="36"/>
      <c r="B35" s="30"/>
      <c r="C35" s="36"/>
      <c r="D35" s="36"/>
    </row>
    <row r="36" spans="1:4" x14ac:dyDescent="0.25">
      <c r="A36" s="36"/>
      <c r="B36" s="31"/>
      <c r="C36" s="37"/>
      <c r="D36" s="37"/>
    </row>
    <row r="37" spans="1:4" x14ac:dyDescent="0.25">
      <c r="A37" s="39"/>
      <c r="B37" s="39"/>
      <c r="C37" s="39"/>
      <c r="D37" s="39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Допол.раб.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2016-01-28T03:50:05Z</cp:lastPrinted>
  <dcterms:created xsi:type="dcterms:W3CDTF">2011-07-25T05:21:17Z</dcterms:created>
  <dcterms:modified xsi:type="dcterms:W3CDTF">2025-01-21T09:48:41Z</dcterms:modified>
</cp:coreProperties>
</file>