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ГОРОД\Сосновая\"/>
    </mc:Choice>
  </mc:AlternateContent>
  <xr:revisionPtr revIDLastSave="0" documentId="13_ncr:1_{0C0F4700-C5B5-4473-9C3F-D6B16E3F6566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D39" i="3"/>
  <c r="M16" i="5"/>
  <c r="M15" i="5"/>
  <c r="D13" i="6"/>
  <c r="D53" i="2"/>
  <c r="D71" i="1"/>
  <c r="C71" i="1"/>
  <c r="D37" i="3"/>
  <c r="D6" i="7"/>
  <c r="D11" i="6"/>
  <c r="D51" i="2"/>
  <c r="D64" i="1"/>
  <c r="C64" i="1"/>
  <c r="D10" i="4"/>
  <c r="D49" i="2"/>
  <c r="C49" i="2"/>
  <c r="C59" i="1"/>
  <c r="D59" i="1" s="1"/>
  <c r="C32" i="3"/>
  <c r="C31" i="3"/>
  <c r="C33" i="3" s="1"/>
  <c r="D45" i="2"/>
  <c r="C45" i="2"/>
  <c r="D55" i="1"/>
  <c r="C55" i="1"/>
  <c r="D13" i="9"/>
  <c r="C22" i="3"/>
  <c r="D39" i="2"/>
  <c r="C39" i="2"/>
  <c r="D51" i="1"/>
  <c r="C51" i="1"/>
  <c r="C45" i="1"/>
  <c r="H9" i="5"/>
  <c r="D34" i="2"/>
  <c r="C34" i="2"/>
  <c r="C18" i="3"/>
  <c r="C30" i="2"/>
  <c r="C40" i="1"/>
  <c r="F12" i="5" l="1"/>
  <c r="C14" i="3"/>
  <c r="C9" i="9"/>
  <c r="D9" i="9" s="1"/>
  <c r="D11" i="9" s="1"/>
  <c r="C6" i="9"/>
  <c r="C6" i="6"/>
  <c r="C9" i="6" s="1"/>
  <c r="D9" i="6" s="1"/>
  <c r="C25" i="2"/>
  <c r="C34" i="1"/>
  <c r="C12" i="3"/>
  <c r="C17" i="2"/>
  <c r="C28" i="1"/>
  <c r="C13" i="2"/>
  <c r="C20" i="1"/>
  <c r="C12" i="1"/>
  <c r="C15" i="1" s="1"/>
  <c r="C7" i="3"/>
  <c r="C8" i="3" s="1"/>
  <c r="D8" i="3" s="1"/>
  <c r="D10" i="3" s="1"/>
  <c r="D6" i="2"/>
  <c r="D8" i="2" s="1"/>
  <c r="C8" i="1"/>
  <c r="D8" i="1" s="1"/>
  <c r="C8" i="4"/>
  <c r="D8" i="4" s="1"/>
  <c r="D12" i="3" l="1"/>
  <c r="D14" i="3" s="1"/>
  <c r="D18" i="3" s="1"/>
  <c r="D22" i="3" s="1"/>
  <c r="D33" i="3" s="1"/>
  <c r="D35" i="3" s="1"/>
  <c r="D15" i="1"/>
  <c r="D20" i="1" s="1"/>
  <c r="D28" i="1" s="1"/>
  <c r="D34" i="1" s="1"/>
  <c r="D40" i="1" s="1"/>
  <c r="D45" i="1" s="1"/>
  <c r="D13" i="2"/>
  <c r="D17" i="2" s="1"/>
  <c r="D25" i="2" s="1"/>
  <c r="D30" i="2" s="1"/>
  <c r="M4" i="5"/>
  <c r="L4" i="5"/>
  <c r="K4" i="5"/>
  <c r="J4" i="5"/>
  <c r="I4" i="5"/>
  <c r="H4" i="5"/>
  <c r="G4" i="5"/>
  <c r="F4" i="5"/>
  <c r="E4" i="5"/>
  <c r="D4" i="5"/>
  <c r="C4" i="5"/>
  <c r="B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B24" i="5" l="1"/>
  <c r="J24" i="5"/>
  <c r="I24" i="5"/>
  <c r="M24" i="5"/>
  <c r="L24" i="5"/>
  <c r="H24" i="5"/>
  <c r="G24" i="5"/>
  <c r="K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<sst xmlns="http://schemas.openxmlformats.org/spreadsheetml/2006/main" count="265" uniqueCount="140">
  <si>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</si>
  <si>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</si>
  <si>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</si>
  <si>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</si>
  <si>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</si>
  <si>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</si>
  <si>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</si>
  <si>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</si>
  <si>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</si>
  <si>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</si>
  <si>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</si>
  <si>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</si>
  <si>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</si>
  <si>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</si>
  <si>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</si>
  <si>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</si>
  <si>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</si>
  <si>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</si>
  <si>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</si>
  <si>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</si>
  <si>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</si>
  <si>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</si>
  <si>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</si>
  <si>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</si>
  <si>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</si>
  <si>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</si>
  <si>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</si>
  <si>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</si>
  <si>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</si>
  <si>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</si>
  <si>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</si>
  <si>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</si>
  <si>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</si>
  <si>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</si>
  <si>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</si>
  <si>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</si>
  <si>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</si>
  <si>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</si>
  <si>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</si>
  <si>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</si>
  <si>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>Дополнительные работы</t>
  </si>
  <si>
    <t>4.Дополнительные работы</t>
  </si>
  <si>
    <t>Сосновая,48</t>
  </si>
  <si>
    <t>5. ОДН:</t>
  </si>
  <si>
    <t>ХВС</t>
  </si>
  <si>
    <t>ГВС</t>
  </si>
  <si>
    <t>Эл.энергия</t>
  </si>
  <si>
    <t>6. Расходы по содержанию УК</t>
  </si>
  <si>
    <t>Техобслуживание и снятие показаний общедомового теплосчетчика</t>
  </si>
  <si>
    <t>Техническое обслуживание системы видеонаблюдения</t>
  </si>
  <si>
    <t>Ген.директор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</si>
  <si>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</si>
  <si>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</si>
  <si>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Итого за декабрь</t>
  </si>
  <si>
    <t>Лицевой счет. Сводный расчет  2024г</t>
  </si>
  <si>
    <t>Лицевой счёт  2024г</t>
  </si>
  <si>
    <t>Замена абонентской трубки кв №18</t>
  </si>
  <si>
    <t>Вызов наладчика услуги диспетчера</t>
  </si>
  <si>
    <t>Лицевой счёт 2024г</t>
  </si>
  <si>
    <t>Замена стояков отопления Квартира №120</t>
  </si>
  <si>
    <t>Замена стояков отопления Квартира №127</t>
  </si>
  <si>
    <t>Демонтаж водосчетчика в подвале, установка катушки вместо водосчетчика Подъезд №3,2,1</t>
  </si>
  <si>
    <t>Прочистка фильтров на ГВС в теплоузле Подъезд №3</t>
  </si>
  <si>
    <t>Устранение течи на стояке ГВС Квартира №212</t>
  </si>
  <si>
    <t>Итого за февраль</t>
  </si>
  <si>
    <t>Поверка счетчиков</t>
  </si>
  <si>
    <t>Итого за март</t>
  </si>
  <si>
    <t>Ремонт подъездной двери подъезд №2</t>
  </si>
  <si>
    <t>Очистка подъездных козырьков от снега</t>
  </si>
  <si>
    <t>Замена доводчика входной двери подъезд №2</t>
  </si>
  <si>
    <t>Монтаж общедомовых счетчиков на подпидку теплообменника Подъезд №1-3</t>
  </si>
  <si>
    <t>Замена отвода стояка отопления на батарее Квартира №39</t>
  </si>
  <si>
    <t>Частичная замена стояка отопления. Пайка наружной резьбы, установка двух вентелей квартира №199</t>
  </si>
  <si>
    <t>Устранение течи конвектора, установка заглушки квартира №173</t>
  </si>
  <si>
    <t>Итого за апрель</t>
  </si>
  <si>
    <t>Частичный ремонт кровли квартира №137</t>
  </si>
  <si>
    <t>Замена панели домофона КС-2006  подъезд №1,3</t>
  </si>
  <si>
    <t>Демонтаж общедомовых приборов учета на поверку</t>
  </si>
  <si>
    <t>Установка летнего крана для полива подъезд №1,2</t>
  </si>
  <si>
    <t>Итого за май</t>
  </si>
  <si>
    <t>Установка шарнира на входную дверь. Установка проушан на замок на двери 9 этаж (решетка), установка замков</t>
  </si>
  <si>
    <t>Установка замка на решетку 9 этаж</t>
  </si>
  <si>
    <t>Ремонт подъездной двери подъезда №1, замена шарнира</t>
  </si>
  <si>
    <t>Ремонт входной подъездной двери подъезд №4 сварочные работы</t>
  </si>
  <si>
    <t>Изготовление дубоикатов ключей на замок на решетку 9 этаж</t>
  </si>
  <si>
    <t>Установка светильника подъезд №3 между 5 этажем, подъезд №1 2 шт межде 4 и на 7 этаже</t>
  </si>
  <si>
    <t>Замена светильника в кармане подъезда №2</t>
  </si>
  <si>
    <t>Замена лампочек 2 шт подъезд №3</t>
  </si>
  <si>
    <t>Выданы председателю совета дома материалы для нужд дома</t>
  </si>
  <si>
    <t xml:space="preserve">Демонтаж турника и тенисного стола на детской площадке, выравнивание стола </t>
  </si>
  <si>
    <t>Ремонт подъездных лавочек у подъезда 1,2</t>
  </si>
  <si>
    <t>Замена панели домофона КС-2006  подъезд №4</t>
  </si>
  <si>
    <t>Поверка общедомовго счетчика</t>
  </si>
  <si>
    <t>Услуги доставки счетчиков</t>
  </si>
  <si>
    <t>Итого за июнь</t>
  </si>
  <si>
    <t>Ремонт тамбурной двери подъезд №1</t>
  </si>
  <si>
    <t xml:space="preserve">Ремонт подъездной двери закрепление дверной коробки </t>
  </si>
  <si>
    <t>Скос травы на придомовой территории</t>
  </si>
  <si>
    <t>Ремонт отмоски дома напротив квартиры №5 подъезд №1</t>
  </si>
  <si>
    <t>Замена панели домофона КС-2006 подъезд №1</t>
  </si>
  <si>
    <t>Итого за июль</t>
  </si>
  <si>
    <t>Очистка ливневой системы подъезд №3</t>
  </si>
  <si>
    <t>Замена элемента питания на тепловом, общедомовом приборе учета</t>
  </si>
  <si>
    <t>Установка ПРЭМ в подвале</t>
  </si>
  <si>
    <t>Замена ливневой трубы подъезд №2  6 этаж</t>
  </si>
  <si>
    <t>Итого за август</t>
  </si>
  <si>
    <t>Чистка козырьков от мусора</t>
  </si>
  <si>
    <t>Ремонт подъездных дверей, сварочные работы Подъезд №2,4</t>
  </si>
  <si>
    <t>Частичный ремонт кровли</t>
  </si>
  <si>
    <t>Пробуривание ямы на десткой площадке. Закрепление и заливка опор. Прикручивание столбов</t>
  </si>
  <si>
    <t>Итого за сентябрь</t>
  </si>
  <si>
    <t>Установка табличек пожарная безопасность</t>
  </si>
  <si>
    <t>Таблички пожарная безопасность</t>
  </si>
  <si>
    <t>Ремонт подъездной двери подъезд №3</t>
  </si>
  <si>
    <t>Ремонт подъезда №2 согласно смете</t>
  </si>
  <si>
    <t>Ремонт подъезда №1 согласно смете</t>
  </si>
  <si>
    <t>Ремонт подъездной двери сварочные работы подъезд №2</t>
  </si>
  <si>
    <t>Гермитизация балконной плиты квартира №130</t>
  </si>
  <si>
    <t>Замена ливневой трубына чердаке подъезд №2</t>
  </si>
  <si>
    <t>Снятие, зачистка, укладка плитки на крыльце подъезд №1</t>
  </si>
  <si>
    <t>Замена доводчика входной двери подъезд №1</t>
  </si>
  <si>
    <t>Замена блока питания домофона БП-2006 подъезд №2,3</t>
  </si>
  <si>
    <t>Замена панели домофона КС-2006 подъезд №3</t>
  </si>
  <si>
    <t>Итого за октябрь</t>
  </si>
  <si>
    <t>Утепление окон в подвале</t>
  </si>
  <si>
    <t>Частичная замена стояков отопления квартира №182</t>
  </si>
  <si>
    <t>Отключение абонента квт №25, устранение КЗ</t>
  </si>
  <si>
    <t>Замена крана на подъездном отоплении подъезд №1</t>
  </si>
  <si>
    <t>Итого за ноябрь</t>
  </si>
  <si>
    <t>Замена светильника подъезд №1</t>
  </si>
  <si>
    <t>Замена светильников подъезд №3</t>
  </si>
  <si>
    <t>Ремонт линии питания панели домофона КС 2006</t>
  </si>
  <si>
    <t>Устранение течи на стояке отопления квартира №59</t>
  </si>
  <si>
    <t>Устранение течи на стояке отопления квартира №48</t>
  </si>
  <si>
    <t>Замена стояка отопления квартира №26</t>
  </si>
  <si>
    <t>Замена светильника подъезд №1 4 этаж</t>
  </si>
  <si>
    <t>Частичная замена стояка отопления квартира №83</t>
  </si>
  <si>
    <t>Замена отвода на стояке отопления квартира №52</t>
  </si>
  <si>
    <t>Частичная замена стояка отопления квартира №48</t>
  </si>
  <si>
    <t>Замена кранов на регистре квыартира №135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</si>
</sst>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6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1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0" fillId="0" borderId="1" xfId="0" applyBorder="1" applyAlignment="1">
      <alignment wrapText="1" shrinkToFi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opLeftCell="A60" workbookViewId="0">
      <selection activeCell="D72" sqref="D72"/>
    </sheetView>
  </sheetViews>
  <sheetFormatPr defaultRowHeight="15" x14ac:dyDescent="0.25"/>
  <cols>
    <col min="1" max="1" width="5" customWidth="1"/>
    <col min="2" max="2" width="48.710937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0" t="s">
        <v>55</v>
      </c>
      <c r="C1" s="70"/>
      <c r="D1" s="70"/>
      <c r="E1" s="6"/>
      <c r="F1" s="6"/>
      <c r="G1" s="6"/>
      <c r="H1" s="6"/>
    </row>
    <row r="2" spans="1:8" ht="15.95" customHeight="1" x14ac:dyDescent="0.25">
      <c r="A2" s="1"/>
      <c r="B2" s="2" t="s">
        <v>42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70" t="s">
        <v>4</v>
      </c>
      <c r="C3" s="70"/>
      <c r="D3" s="70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2"/>
      <c r="B5" s="63" t="s">
        <v>2</v>
      </c>
      <c r="C5" s="53"/>
      <c r="D5" s="53"/>
      <c r="E5" s="1"/>
      <c r="F5" s="1"/>
      <c r="G5" s="1"/>
      <c r="H5" s="1"/>
    </row>
    <row r="6" spans="1:8" ht="30" x14ac:dyDescent="0.25">
      <c r="A6" s="54">
        <v>1</v>
      </c>
      <c r="B6" s="54" t="s">
        <v>48</v>
      </c>
      <c r="C6" s="54">
        <v>1223.92</v>
      </c>
      <c r="D6" s="55"/>
      <c r="E6" s="1"/>
      <c r="F6" s="1"/>
    </row>
    <row r="7" spans="1:8" ht="60" x14ac:dyDescent="0.25">
      <c r="A7" s="52">
        <v>2</v>
      </c>
      <c r="B7" s="54" t="s">
        <v>51</v>
      </c>
      <c r="C7" s="61">
        <v>935</v>
      </c>
      <c r="D7" s="53"/>
      <c r="E7" s="1"/>
      <c r="F7" s="1"/>
    </row>
    <row r="8" spans="1:8" x14ac:dyDescent="0.25">
      <c r="A8" s="54"/>
      <c r="B8" s="55" t="s">
        <v>52</v>
      </c>
      <c r="C8" s="55">
        <f>SUM(C6:C7)</f>
        <v>2158.92</v>
      </c>
      <c r="D8" s="55">
        <f>C8</f>
        <v>2158.92</v>
      </c>
      <c r="E8" s="1"/>
      <c r="F8" s="1"/>
    </row>
    <row r="9" spans="1:8" x14ac:dyDescent="0.25">
      <c r="A9" s="52"/>
      <c r="B9" s="63" t="s">
        <v>5</v>
      </c>
      <c r="C9" s="53"/>
      <c r="D9" s="53"/>
      <c r="E9" s="1"/>
      <c r="F9" s="1"/>
    </row>
    <row r="10" spans="1:8" ht="30" x14ac:dyDescent="0.25">
      <c r="A10" s="54">
        <v>1</v>
      </c>
      <c r="B10" s="54" t="s">
        <v>48</v>
      </c>
      <c r="C10" s="54">
        <v>1223.92</v>
      </c>
      <c r="D10" s="55"/>
      <c r="E10" s="1"/>
      <c r="F10" s="1"/>
    </row>
    <row r="11" spans="1:8" s="5" customFormat="1" ht="60" x14ac:dyDescent="0.25">
      <c r="A11" s="52">
        <v>2</v>
      </c>
      <c r="B11" s="54" t="s">
        <v>51</v>
      </c>
      <c r="C11" s="61">
        <v>935</v>
      </c>
      <c r="D11" s="53"/>
      <c r="E11" s="4"/>
      <c r="F11" s="4"/>
    </row>
    <row r="12" spans="1:8" s="5" customFormat="1" ht="30" x14ac:dyDescent="0.25">
      <c r="A12" s="54">
        <v>3</v>
      </c>
      <c r="B12" s="54" t="s">
        <v>61</v>
      </c>
      <c r="C12" s="61">
        <f>1377.1+1377.1+1377.1</f>
        <v>4131.2999999999993</v>
      </c>
      <c r="D12" s="55"/>
      <c r="E12" s="4"/>
      <c r="F12" s="4"/>
    </row>
    <row r="13" spans="1:8" s="5" customFormat="1" ht="30" x14ac:dyDescent="0.25">
      <c r="A13" s="52">
        <v>4</v>
      </c>
      <c r="B13" s="54" t="s">
        <v>62</v>
      </c>
      <c r="C13" s="61">
        <v>3734</v>
      </c>
      <c r="D13" s="53"/>
      <c r="E13" s="4"/>
      <c r="F13" s="4"/>
    </row>
    <row r="14" spans="1:8" x14ac:dyDescent="0.25">
      <c r="A14" s="54">
        <v>5</v>
      </c>
      <c r="B14" s="54" t="s">
        <v>63</v>
      </c>
      <c r="C14" s="61">
        <v>531.5</v>
      </c>
      <c r="D14" s="55"/>
      <c r="E14" s="1"/>
      <c r="F14" s="1"/>
    </row>
    <row r="15" spans="1:8" x14ac:dyDescent="0.25">
      <c r="A15" s="54"/>
      <c r="B15" s="55" t="s">
        <v>64</v>
      </c>
      <c r="C15" s="55">
        <f>SUM(C10:C14)</f>
        <v>10555.72</v>
      </c>
      <c r="D15" s="55">
        <f>C15+D8</f>
        <v>12714.64</v>
      </c>
      <c r="E15" s="1"/>
      <c r="F15" s="1"/>
    </row>
    <row r="16" spans="1:8" x14ac:dyDescent="0.25">
      <c r="A16" s="52"/>
      <c r="B16" s="63" t="s">
        <v>3</v>
      </c>
      <c r="C16" s="53"/>
      <c r="D16" s="53"/>
      <c r="E16" s="1"/>
      <c r="F16" s="1"/>
    </row>
    <row r="17" spans="1:6" ht="30" x14ac:dyDescent="0.25">
      <c r="A17" s="54">
        <v>1</v>
      </c>
      <c r="B17" s="54" t="s">
        <v>48</v>
      </c>
      <c r="C17" s="54">
        <v>1223.92</v>
      </c>
      <c r="D17" s="55"/>
      <c r="E17" s="1"/>
      <c r="F17" s="1"/>
    </row>
    <row r="18" spans="1:6" ht="60" x14ac:dyDescent="0.25">
      <c r="A18" s="52">
        <v>2</v>
      </c>
      <c r="B18" s="54" t="s">
        <v>51</v>
      </c>
      <c r="C18" s="61">
        <v>935</v>
      </c>
      <c r="D18" s="53"/>
      <c r="E18" s="1"/>
      <c r="F18" s="1"/>
    </row>
    <row r="19" spans="1:6" x14ac:dyDescent="0.25">
      <c r="A19" s="52">
        <v>3</v>
      </c>
      <c r="B19" s="56" t="s">
        <v>65</v>
      </c>
      <c r="C19" s="61">
        <v>2850</v>
      </c>
      <c r="D19" s="53"/>
      <c r="E19" s="1"/>
      <c r="F19" s="1"/>
    </row>
    <row r="20" spans="1:6" s="5" customFormat="1" x14ac:dyDescent="0.25">
      <c r="A20" s="54"/>
      <c r="B20" s="55" t="s">
        <v>66</v>
      </c>
      <c r="C20" s="55">
        <f>SUM(C17:C19)</f>
        <v>5008.92</v>
      </c>
      <c r="D20" s="55">
        <f>C20+D15</f>
        <v>17723.559999999998</v>
      </c>
      <c r="E20" s="4"/>
      <c r="F20" s="4"/>
    </row>
    <row r="21" spans="1:6" s="5" customFormat="1" x14ac:dyDescent="0.25">
      <c r="A21" s="52"/>
      <c r="B21" s="63" t="s">
        <v>7</v>
      </c>
      <c r="C21" s="53"/>
      <c r="D21" s="53"/>
      <c r="E21" s="4"/>
      <c r="F21" s="4"/>
    </row>
    <row r="22" spans="1:6" s="5" customFormat="1" ht="30" x14ac:dyDescent="0.25">
      <c r="A22" s="54">
        <v>1</v>
      </c>
      <c r="B22" s="54" t="s">
        <v>48</v>
      </c>
      <c r="C22" s="61">
        <v>1223.92</v>
      </c>
      <c r="D22" s="55"/>
      <c r="E22" s="4"/>
      <c r="F22" s="4"/>
    </row>
    <row r="23" spans="1:6" ht="60" x14ac:dyDescent="0.25">
      <c r="A23" s="52">
        <v>2</v>
      </c>
      <c r="B23" s="54" t="s">
        <v>51</v>
      </c>
      <c r="C23" s="61">
        <v>935</v>
      </c>
      <c r="D23" s="53"/>
      <c r="E23" s="1"/>
      <c r="F23" s="1"/>
    </row>
    <row r="24" spans="1:6" ht="30" x14ac:dyDescent="0.25">
      <c r="A24" s="54">
        <v>3</v>
      </c>
      <c r="B24" s="54" t="s">
        <v>70</v>
      </c>
      <c r="C24" s="61">
        <v>1377</v>
      </c>
      <c r="D24" s="55"/>
      <c r="E24" s="1"/>
      <c r="F24" s="1"/>
    </row>
    <row r="25" spans="1:6" ht="30" x14ac:dyDescent="0.25">
      <c r="A25" s="52">
        <v>4</v>
      </c>
      <c r="B25" s="56" t="s">
        <v>71</v>
      </c>
      <c r="C25" s="53">
        <v>3106.2</v>
      </c>
      <c r="D25" s="53"/>
      <c r="E25" s="1"/>
      <c r="F25" s="1"/>
    </row>
    <row r="26" spans="1:6" ht="45" x14ac:dyDescent="0.25">
      <c r="A26" s="54">
        <v>5</v>
      </c>
      <c r="B26" s="54" t="s">
        <v>72</v>
      </c>
      <c r="C26" s="61">
        <v>2568</v>
      </c>
      <c r="D26" s="55"/>
      <c r="E26" s="1"/>
      <c r="F26" s="1"/>
    </row>
    <row r="27" spans="1:6" ht="30" x14ac:dyDescent="0.25">
      <c r="A27" s="52">
        <v>6</v>
      </c>
      <c r="B27" s="54" t="s">
        <v>73</v>
      </c>
      <c r="C27" s="61">
        <v>729.7</v>
      </c>
      <c r="D27" s="53"/>
      <c r="E27" s="1"/>
      <c r="F27" s="1"/>
    </row>
    <row r="28" spans="1:6" x14ac:dyDescent="0.25">
      <c r="A28" s="54"/>
      <c r="B28" s="55" t="s">
        <v>74</v>
      </c>
      <c r="C28" s="55">
        <f>SUM(C22:C27)</f>
        <v>9939.82</v>
      </c>
      <c r="D28" s="55">
        <f>C28+D20</f>
        <v>27663.379999999997</v>
      </c>
      <c r="E28" s="1"/>
      <c r="F28" s="1"/>
    </row>
    <row r="29" spans="1:6" x14ac:dyDescent="0.25">
      <c r="A29" s="52"/>
      <c r="B29" s="63" t="s">
        <v>8</v>
      </c>
      <c r="C29" s="53"/>
      <c r="D29" s="53"/>
      <c r="E29" s="1"/>
      <c r="F29" s="1"/>
    </row>
    <row r="30" spans="1:6" ht="30" x14ac:dyDescent="0.25">
      <c r="A30" s="54">
        <v>1</v>
      </c>
      <c r="B30" s="54" t="s">
        <v>48</v>
      </c>
      <c r="C30" s="61">
        <v>1223.92</v>
      </c>
      <c r="D30" s="55"/>
      <c r="E30" s="1"/>
      <c r="F30" s="1"/>
    </row>
    <row r="31" spans="1:6" ht="60" x14ac:dyDescent="0.25">
      <c r="A31" s="52">
        <v>2</v>
      </c>
      <c r="B31" s="54" t="s">
        <v>51</v>
      </c>
      <c r="C31" s="61">
        <v>935</v>
      </c>
      <c r="D31" s="53"/>
      <c r="E31" s="1"/>
      <c r="F31" s="1"/>
    </row>
    <row r="32" spans="1:6" ht="30" x14ac:dyDescent="0.25">
      <c r="A32" s="52">
        <v>3</v>
      </c>
      <c r="B32" s="54" t="s">
        <v>77</v>
      </c>
      <c r="C32" s="61">
        <v>1549.5</v>
      </c>
      <c r="D32" s="53"/>
      <c r="E32" s="1"/>
      <c r="F32" s="1"/>
    </row>
    <row r="33" spans="1:6" x14ac:dyDescent="0.25">
      <c r="A33" s="54">
        <v>4</v>
      </c>
      <c r="B33" s="54" t="s">
        <v>78</v>
      </c>
      <c r="C33" s="61">
        <v>2607.4299999999998</v>
      </c>
      <c r="D33" s="55"/>
      <c r="E33" s="1"/>
      <c r="F33" s="1"/>
    </row>
    <row r="34" spans="1:6" x14ac:dyDescent="0.25">
      <c r="A34" s="54"/>
      <c r="B34" s="55" t="s">
        <v>79</v>
      </c>
      <c r="C34" s="64">
        <f>SUM(C30:C33)</f>
        <v>6315.85</v>
      </c>
      <c r="D34" s="55">
        <f>C34+D28</f>
        <v>33979.229999999996</v>
      </c>
      <c r="E34" s="1"/>
      <c r="F34" s="1"/>
    </row>
    <row r="35" spans="1:6" x14ac:dyDescent="0.25">
      <c r="A35" s="52"/>
      <c r="B35" s="63" t="s">
        <v>9</v>
      </c>
      <c r="C35" s="53"/>
      <c r="D35" s="53"/>
      <c r="E35" s="1"/>
      <c r="F35" s="1"/>
    </row>
    <row r="36" spans="1:6" ht="30" x14ac:dyDescent="0.25">
      <c r="A36" s="54">
        <v>1</v>
      </c>
      <c r="B36" s="54" t="s">
        <v>48</v>
      </c>
      <c r="C36" s="61">
        <v>1223.92</v>
      </c>
      <c r="D36" s="55"/>
      <c r="E36" s="1"/>
      <c r="F36" s="1"/>
    </row>
    <row r="37" spans="1:6" ht="60" x14ac:dyDescent="0.25">
      <c r="A37" s="52">
        <v>2</v>
      </c>
      <c r="B37" s="54" t="s">
        <v>51</v>
      </c>
      <c r="C37" s="61">
        <v>935</v>
      </c>
      <c r="D37" s="53"/>
      <c r="E37" s="1"/>
      <c r="F37" s="1"/>
    </row>
    <row r="38" spans="1:6" x14ac:dyDescent="0.25">
      <c r="A38" s="54">
        <v>3</v>
      </c>
      <c r="B38" s="54" t="s">
        <v>92</v>
      </c>
      <c r="C38" s="54">
        <v>15250</v>
      </c>
      <c r="D38" s="55"/>
      <c r="E38" s="1"/>
      <c r="F38" s="1"/>
    </row>
    <row r="39" spans="1:6" x14ac:dyDescent="0.25">
      <c r="A39" s="52">
        <v>4</v>
      </c>
      <c r="B39" s="56" t="s">
        <v>93</v>
      </c>
      <c r="C39" s="61">
        <v>1356.23</v>
      </c>
      <c r="D39" s="53"/>
      <c r="E39" s="1"/>
      <c r="F39" s="1"/>
    </row>
    <row r="40" spans="1:6" x14ac:dyDescent="0.25">
      <c r="A40" s="54"/>
      <c r="B40" s="55" t="s">
        <v>94</v>
      </c>
      <c r="C40" s="55">
        <f>SUM(C36:C39)</f>
        <v>18765.149999999998</v>
      </c>
      <c r="D40" s="55">
        <f>C40+D34</f>
        <v>52744.37999999999</v>
      </c>
      <c r="E40" s="1"/>
      <c r="F40" s="1"/>
    </row>
    <row r="41" spans="1:6" x14ac:dyDescent="0.25">
      <c r="A41" s="52"/>
      <c r="B41" s="63" t="s">
        <v>10</v>
      </c>
      <c r="C41" s="53"/>
      <c r="D41" s="53"/>
      <c r="E41" s="1"/>
      <c r="F41" s="1"/>
    </row>
    <row r="42" spans="1:6" ht="30" x14ac:dyDescent="0.25">
      <c r="A42" s="54">
        <v>1</v>
      </c>
      <c r="B42" s="54" t="s">
        <v>48</v>
      </c>
      <c r="C42" s="61">
        <v>1223.92</v>
      </c>
      <c r="D42" s="55"/>
      <c r="E42" s="1"/>
      <c r="F42" s="1"/>
    </row>
    <row r="43" spans="1:6" ht="60" x14ac:dyDescent="0.25">
      <c r="A43" s="52">
        <v>2</v>
      </c>
      <c r="B43" s="54" t="s">
        <v>51</v>
      </c>
      <c r="C43" s="61">
        <v>935</v>
      </c>
      <c r="D43" s="53"/>
      <c r="E43" s="1"/>
      <c r="F43" s="1"/>
    </row>
    <row r="44" spans="1:6" ht="30" x14ac:dyDescent="0.25">
      <c r="A44" s="52">
        <v>3</v>
      </c>
      <c r="B44" s="54" t="s">
        <v>102</v>
      </c>
      <c r="C44" s="61">
        <v>1408.33</v>
      </c>
      <c r="D44" s="53"/>
      <c r="E44" s="1"/>
      <c r="F44" s="1"/>
    </row>
    <row r="45" spans="1:6" x14ac:dyDescent="0.25">
      <c r="A45" s="52"/>
      <c r="B45" s="63" t="s">
        <v>100</v>
      </c>
      <c r="C45" s="64">
        <f>SUM(C42:C44)</f>
        <v>3567.25</v>
      </c>
      <c r="D45" s="64">
        <f>C45+D40</f>
        <v>56311.62999999999</v>
      </c>
      <c r="E45" s="1"/>
      <c r="F45" s="1"/>
    </row>
    <row r="46" spans="1:6" x14ac:dyDescent="0.25">
      <c r="A46" s="52"/>
      <c r="B46" s="63" t="s">
        <v>11</v>
      </c>
      <c r="C46" s="53"/>
      <c r="D46" s="53"/>
      <c r="E46" s="1"/>
      <c r="F46" s="1"/>
    </row>
    <row r="47" spans="1:6" ht="30" x14ac:dyDescent="0.25">
      <c r="A47" s="54">
        <v>1</v>
      </c>
      <c r="B47" s="54" t="s">
        <v>48</v>
      </c>
      <c r="C47" s="54">
        <v>1223.92</v>
      </c>
      <c r="D47" s="55"/>
      <c r="E47" s="1"/>
      <c r="F47" s="1"/>
    </row>
    <row r="48" spans="1:6" ht="60" x14ac:dyDescent="0.25">
      <c r="A48" s="52">
        <v>2</v>
      </c>
      <c r="B48" s="54" t="s">
        <v>51</v>
      </c>
      <c r="C48" s="54">
        <v>935</v>
      </c>
      <c r="D48" s="53"/>
      <c r="E48" s="1"/>
      <c r="F48" s="1"/>
    </row>
    <row r="49" spans="1:6" x14ac:dyDescent="0.25">
      <c r="A49" s="52">
        <v>3</v>
      </c>
      <c r="B49" s="54" t="s">
        <v>103</v>
      </c>
      <c r="C49" s="54">
        <v>2850.8</v>
      </c>
      <c r="D49" s="53"/>
      <c r="E49" s="1"/>
      <c r="F49" s="1"/>
    </row>
    <row r="50" spans="1:6" x14ac:dyDescent="0.25">
      <c r="A50" s="54">
        <v>4</v>
      </c>
      <c r="B50" s="54" t="s">
        <v>104</v>
      </c>
      <c r="C50" s="54">
        <v>2719.3</v>
      </c>
      <c r="D50" s="55"/>
      <c r="E50" s="1"/>
      <c r="F50" s="1"/>
    </row>
    <row r="51" spans="1:6" x14ac:dyDescent="0.25">
      <c r="A51" s="52"/>
      <c r="B51" s="63" t="s">
        <v>105</v>
      </c>
      <c r="C51" s="64">
        <f>SUM(C47:C50)</f>
        <v>7729.02</v>
      </c>
      <c r="D51" s="64">
        <f>C51+D45</f>
        <v>64040.649999999994</v>
      </c>
      <c r="E51" s="1"/>
      <c r="F51" s="1"/>
    </row>
    <row r="52" spans="1:6" x14ac:dyDescent="0.25">
      <c r="A52" s="52"/>
      <c r="B52" s="63" t="s">
        <v>12</v>
      </c>
      <c r="C52" s="53"/>
      <c r="D52" s="53"/>
      <c r="E52" s="1"/>
      <c r="F52" s="1"/>
    </row>
    <row r="53" spans="1:6" ht="30" x14ac:dyDescent="0.25">
      <c r="A53" s="54">
        <v>1</v>
      </c>
      <c r="B53" s="54" t="s">
        <v>48</v>
      </c>
      <c r="C53" s="54">
        <v>1223.92</v>
      </c>
      <c r="D53" s="55"/>
      <c r="E53" s="1"/>
      <c r="F53" s="1"/>
    </row>
    <row r="54" spans="1:6" ht="60" x14ac:dyDescent="0.25">
      <c r="A54" s="52">
        <v>2</v>
      </c>
      <c r="B54" s="54" t="s">
        <v>51</v>
      </c>
      <c r="C54" s="54">
        <v>935</v>
      </c>
      <c r="D54" s="53"/>
      <c r="E54" s="1"/>
      <c r="F54" s="1"/>
    </row>
    <row r="55" spans="1:6" x14ac:dyDescent="0.25">
      <c r="A55" s="52">
        <v>3</v>
      </c>
      <c r="B55" s="63" t="s">
        <v>110</v>
      </c>
      <c r="C55" s="64">
        <f>SUM(C53:C54)</f>
        <v>2158.92</v>
      </c>
      <c r="D55" s="64">
        <f>C55+D51</f>
        <v>66199.569999999992</v>
      </c>
      <c r="E55" s="1"/>
      <c r="F55" s="1"/>
    </row>
    <row r="56" spans="1:6" x14ac:dyDescent="0.25">
      <c r="A56" s="52"/>
      <c r="B56" s="63" t="s">
        <v>13</v>
      </c>
      <c r="C56" s="53"/>
      <c r="D56" s="53"/>
      <c r="E56" s="1"/>
      <c r="F56" s="1"/>
    </row>
    <row r="57" spans="1:6" ht="30" x14ac:dyDescent="0.25">
      <c r="A57" s="54">
        <v>1</v>
      </c>
      <c r="B57" s="54" t="s">
        <v>48</v>
      </c>
      <c r="C57" s="54">
        <v>1223.92</v>
      </c>
      <c r="D57" s="55"/>
      <c r="E57" s="1"/>
      <c r="F57" s="1"/>
    </row>
    <row r="58" spans="1:6" ht="60" x14ac:dyDescent="0.25">
      <c r="A58" s="52">
        <v>2</v>
      </c>
      <c r="B58" s="54" t="s">
        <v>51</v>
      </c>
      <c r="C58" s="54">
        <v>935</v>
      </c>
      <c r="D58" s="53"/>
      <c r="E58" s="1"/>
      <c r="F58" s="1"/>
    </row>
    <row r="59" spans="1:6" x14ac:dyDescent="0.25">
      <c r="A59" s="52">
        <v>3</v>
      </c>
      <c r="B59" s="63" t="s">
        <v>123</v>
      </c>
      <c r="C59" s="64">
        <f>SUM(C57:C58)</f>
        <v>2158.92</v>
      </c>
      <c r="D59" s="64">
        <f>C59+D55</f>
        <v>68358.489999999991</v>
      </c>
      <c r="E59" s="1"/>
      <c r="F59" s="1"/>
    </row>
    <row r="60" spans="1:6" x14ac:dyDescent="0.25">
      <c r="A60" s="52"/>
      <c r="B60" s="63" t="s">
        <v>14</v>
      </c>
      <c r="C60" s="53"/>
      <c r="D60" s="53"/>
      <c r="E60" s="1"/>
      <c r="F60" s="1"/>
    </row>
    <row r="61" spans="1:6" ht="30" x14ac:dyDescent="0.25">
      <c r="A61" s="54">
        <v>1</v>
      </c>
      <c r="B61" s="54" t="s">
        <v>48</v>
      </c>
      <c r="C61" s="54">
        <v>1223.92</v>
      </c>
      <c r="D61" s="55"/>
      <c r="E61" s="1"/>
      <c r="F61" s="1"/>
    </row>
    <row r="62" spans="1:6" ht="60" x14ac:dyDescent="0.25">
      <c r="A62" s="52">
        <v>2</v>
      </c>
      <c r="B62" s="54" t="s">
        <v>51</v>
      </c>
      <c r="C62" s="54">
        <v>935</v>
      </c>
      <c r="D62" s="53"/>
      <c r="E62" s="1"/>
      <c r="F62" s="1"/>
    </row>
    <row r="63" spans="1:6" ht="30" x14ac:dyDescent="0.25">
      <c r="A63" s="54">
        <v>3</v>
      </c>
      <c r="B63" s="54" t="s">
        <v>127</v>
      </c>
      <c r="C63" s="52">
        <v>1711</v>
      </c>
      <c r="D63" s="55"/>
      <c r="E63" s="1"/>
      <c r="F63" s="1"/>
    </row>
    <row r="64" spans="1:6" x14ac:dyDescent="0.25">
      <c r="A64" s="52"/>
      <c r="B64" s="63" t="s">
        <v>128</v>
      </c>
      <c r="C64" s="64">
        <f>SUM(C61:C63)</f>
        <v>3869.92</v>
      </c>
      <c r="D64" s="64">
        <f>C64+D59</f>
        <v>72228.409999999989</v>
      </c>
      <c r="E64" s="1"/>
      <c r="F64" s="1"/>
    </row>
    <row r="65" spans="1:6" x14ac:dyDescent="0.25">
      <c r="A65" s="52"/>
      <c r="B65" s="63" t="s">
        <v>15</v>
      </c>
      <c r="C65" s="53"/>
      <c r="D65" s="53"/>
      <c r="E65" s="1"/>
      <c r="F65" s="1"/>
    </row>
    <row r="66" spans="1:6" ht="30" x14ac:dyDescent="0.25">
      <c r="A66" s="54">
        <v>1</v>
      </c>
      <c r="B66" s="54" t="s">
        <v>48</v>
      </c>
      <c r="C66" s="54">
        <v>1223.92</v>
      </c>
      <c r="D66" s="55"/>
      <c r="E66" s="1"/>
      <c r="F66" s="1"/>
    </row>
    <row r="67" spans="1:6" ht="60" x14ac:dyDescent="0.25">
      <c r="A67" s="52">
        <v>2</v>
      </c>
      <c r="B67" s="54" t="s">
        <v>51</v>
      </c>
      <c r="C67" s="54">
        <v>935</v>
      </c>
      <c r="D67" s="53"/>
      <c r="E67" s="1"/>
      <c r="F67" s="1"/>
    </row>
    <row r="68" spans="1:6" ht="30" x14ac:dyDescent="0.25">
      <c r="A68" s="54">
        <v>3</v>
      </c>
      <c r="B68" s="54" t="s">
        <v>132</v>
      </c>
      <c r="C68" s="54">
        <v>1924.6</v>
      </c>
      <c r="D68" s="55"/>
      <c r="E68" s="1"/>
      <c r="F68" s="1"/>
    </row>
    <row r="69" spans="1:6" ht="30" x14ac:dyDescent="0.25">
      <c r="A69" s="54">
        <v>4</v>
      </c>
      <c r="B69" s="54" t="s">
        <v>133</v>
      </c>
      <c r="C69" s="54">
        <v>888.55</v>
      </c>
      <c r="D69" s="55"/>
      <c r="E69" s="1"/>
      <c r="F69" s="1"/>
    </row>
    <row r="70" spans="1:6" x14ac:dyDescent="0.25">
      <c r="A70" s="54">
        <v>5</v>
      </c>
      <c r="B70" s="54" t="s">
        <v>134</v>
      </c>
      <c r="C70" s="54">
        <v>5022</v>
      </c>
      <c r="D70" s="55"/>
      <c r="E70" s="1"/>
      <c r="F70" s="1"/>
    </row>
    <row r="71" spans="1:6" x14ac:dyDescent="0.25">
      <c r="A71" s="54"/>
      <c r="B71" s="55" t="s">
        <v>53</v>
      </c>
      <c r="C71" s="55">
        <f>SUM(C66:C70)</f>
        <v>9994.07</v>
      </c>
      <c r="D71" s="55">
        <f>C71+D64</f>
        <v>82222.479999999981</v>
      </c>
      <c r="E71" s="1"/>
      <c r="F71" s="1"/>
    </row>
    <row r="72" spans="1:6" x14ac:dyDescent="0.25">
      <c r="A72" s="54"/>
      <c r="B72" s="55"/>
      <c r="C72" s="54"/>
      <c r="D72" s="55"/>
      <c r="E72" s="1"/>
      <c r="F72" s="1"/>
    </row>
    <row r="73" spans="1:6" x14ac:dyDescent="0.25">
      <c r="A73" s="54"/>
      <c r="B73" s="54"/>
      <c r="C73" s="54"/>
      <c r="D73" s="55"/>
      <c r="E73" s="1"/>
      <c r="F73" s="1"/>
    </row>
    <row r="74" spans="1:6" x14ac:dyDescent="0.25">
      <c r="A74" s="54"/>
      <c r="B74" s="56"/>
      <c r="C74" s="54"/>
      <c r="D74" s="55"/>
      <c r="E74" s="1"/>
      <c r="F74" s="1"/>
    </row>
    <row r="75" spans="1:6" x14ac:dyDescent="0.25">
      <c r="A75" s="57"/>
      <c r="B75" s="57"/>
      <c r="C75" s="57"/>
      <c r="D75" s="57"/>
    </row>
    <row r="76" spans="1:6" x14ac:dyDescent="0.25">
      <c r="A76" s="57"/>
      <c r="B76" s="57"/>
      <c r="C76" s="57"/>
      <c r="D76" s="57"/>
    </row>
    <row r="80" spans="1:6" x14ac:dyDescent="0.25">
      <c r="F80" s="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4"/>
  <sheetViews>
    <sheetView topLeftCell="A34" workbookViewId="0">
      <selection activeCell="B54" sqref="B54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0" t="s">
        <v>55</v>
      </c>
      <c r="C1" s="70"/>
      <c r="D1" s="70"/>
      <c r="E1" s="6"/>
      <c r="F1" s="6"/>
      <c r="G1" s="6"/>
    </row>
    <row r="2" spans="1:15" ht="15.95" customHeight="1" x14ac:dyDescent="0.25">
      <c r="A2" s="1"/>
      <c r="B2" s="2" t="s">
        <v>42</v>
      </c>
      <c r="C2" s="31"/>
      <c r="D2" s="31"/>
      <c r="E2" s="1"/>
      <c r="F2" s="1"/>
      <c r="G2" s="1"/>
    </row>
    <row r="3" spans="1:15" ht="15.95" customHeight="1" x14ac:dyDescent="0.25">
      <c r="A3" s="1"/>
      <c r="B3" s="70" t="s">
        <v>6</v>
      </c>
      <c r="C3" s="70"/>
      <c r="D3" s="70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52"/>
      <c r="B5" s="55" t="s">
        <v>2</v>
      </c>
      <c r="C5" s="52"/>
      <c r="D5" s="52"/>
      <c r="E5" s="1"/>
      <c r="F5" s="1"/>
      <c r="G5" s="1"/>
    </row>
    <row r="6" spans="1:15" ht="30" x14ac:dyDescent="0.25">
      <c r="A6" s="58">
        <v>1</v>
      </c>
      <c r="B6" s="54" t="s">
        <v>49</v>
      </c>
      <c r="C6" s="54">
        <v>5832</v>
      </c>
      <c r="D6" s="59">
        <f>C6</f>
        <v>5832</v>
      </c>
      <c r="E6" s="1"/>
      <c r="F6" s="1"/>
      <c r="G6" s="1"/>
    </row>
    <row r="7" spans="1:15" s="1" customFormat="1" x14ac:dyDescent="0.25">
      <c r="A7" s="52"/>
      <c r="B7" s="55" t="s">
        <v>5</v>
      </c>
      <c r="C7" s="52"/>
      <c r="D7" s="52"/>
      <c r="H7"/>
      <c r="I7"/>
      <c r="J7"/>
      <c r="K7"/>
      <c r="L7"/>
      <c r="M7"/>
      <c r="N7"/>
      <c r="O7"/>
    </row>
    <row r="8" spans="1:15" s="4" customFormat="1" ht="30" x14ac:dyDescent="0.25">
      <c r="A8" s="58">
        <v>1</v>
      </c>
      <c r="B8" s="54" t="s">
        <v>49</v>
      </c>
      <c r="C8" s="54">
        <v>5832</v>
      </c>
      <c r="D8" s="59">
        <f>C8+D6</f>
        <v>11664</v>
      </c>
      <c r="F8" s="1"/>
      <c r="H8"/>
      <c r="I8"/>
      <c r="J8"/>
      <c r="K8"/>
      <c r="L8"/>
      <c r="M8"/>
      <c r="N8"/>
      <c r="O8"/>
    </row>
    <row r="9" spans="1:15" s="4" customFormat="1" x14ac:dyDescent="0.25">
      <c r="A9" s="52"/>
      <c r="B9" s="55" t="s">
        <v>3</v>
      </c>
      <c r="C9" s="52"/>
      <c r="D9" s="52"/>
      <c r="H9"/>
      <c r="I9"/>
      <c r="J9"/>
      <c r="K9"/>
      <c r="L9"/>
      <c r="M9"/>
      <c r="N9"/>
      <c r="O9"/>
    </row>
    <row r="10" spans="1:15" s="4" customFormat="1" ht="30" x14ac:dyDescent="0.25">
      <c r="A10" s="58">
        <v>1</v>
      </c>
      <c r="B10" s="54" t="s">
        <v>49</v>
      </c>
      <c r="C10" s="54">
        <v>5832</v>
      </c>
      <c r="D10" s="59"/>
      <c r="H10"/>
      <c r="I10"/>
      <c r="J10"/>
      <c r="K10"/>
      <c r="L10"/>
      <c r="M10"/>
      <c r="N10"/>
      <c r="O10"/>
    </row>
    <row r="11" spans="1:15" s="4" customFormat="1" x14ac:dyDescent="0.25">
      <c r="A11" s="54">
        <v>2</v>
      </c>
      <c r="B11" s="54" t="s">
        <v>67</v>
      </c>
      <c r="C11" s="54">
        <v>1926</v>
      </c>
      <c r="D11" s="55"/>
      <c r="H11"/>
      <c r="I11"/>
      <c r="J11"/>
      <c r="K11"/>
      <c r="L11"/>
      <c r="M11"/>
      <c r="N11"/>
      <c r="O11"/>
    </row>
    <row r="12" spans="1:15" s="4" customFormat="1" x14ac:dyDescent="0.25">
      <c r="A12" s="52">
        <v>3</v>
      </c>
      <c r="B12" s="54" t="s">
        <v>68</v>
      </c>
      <c r="C12" s="54">
        <v>1200</v>
      </c>
      <c r="D12" s="55"/>
      <c r="H12"/>
      <c r="I12"/>
      <c r="J12"/>
      <c r="K12"/>
      <c r="L12"/>
      <c r="M12"/>
      <c r="N12"/>
      <c r="O12"/>
    </row>
    <row r="13" spans="1:15" s="4" customFormat="1" x14ac:dyDescent="0.25">
      <c r="A13" s="52"/>
      <c r="B13" s="55" t="s">
        <v>66</v>
      </c>
      <c r="C13" s="55">
        <f>SUM(C10:C12)</f>
        <v>8958</v>
      </c>
      <c r="D13" s="55">
        <f>C13+D8</f>
        <v>20622</v>
      </c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52"/>
      <c r="B14" s="55" t="s">
        <v>7</v>
      </c>
      <c r="C14" s="52"/>
      <c r="D14" s="52"/>
      <c r="H14"/>
      <c r="I14"/>
      <c r="J14"/>
      <c r="K14"/>
      <c r="L14"/>
      <c r="M14"/>
      <c r="N14"/>
      <c r="O14"/>
    </row>
    <row r="15" spans="1:15" s="1" customFormat="1" ht="15" customHeight="1" x14ac:dyDescent="0.25">
      <c r="A15" s="58">
        <v>1</v>
      </c>
      <c r="B15" s="54" t="s">
        <v>49</v>
      </c>
      <c r="C15" s="54">
        <v>5832</v>
      </c>
      <c r="D15" s="59"/>
      <c r="H15"/>
      <c r="I15"/>
      <c r="J15"/>
      <c r="K15"/>
      <c r="L15"/>
      <c r="M15"/>
      <c r="N15"/>
      <c r="O15"/>
    </row>
    <row r="16" spans="1:15" s="1" customFormat="1" ht="15" customHeight="1" x14ac:dyDescent="0.25">
      <c r="A16" s="58">
        <v>2</v>
      </c>
      <c r="B16" s="54" t="s">
        <v>75</v>
      </c>
      <c r="C16" s="54">
        <v>4243.1000000000004</v>
      </c>
      <c r="D16" s="55"/>
      <c r="H16"/>
      <c r="I16"/>
      <c r="J16"/>
      <c r="K16"/>
      <c r="L16"/>
      <c r="M16"/>
      <c r="N16"/>
      <c r="O16"/>
    </row>
    <row r="17" spans="1:15" s="1" customFormat="1" x14ac:dyDescent="0.25">
      <c r="A17" s="52"/>
      <c r="B17" s="55" t="s">
        <v>74</v>
      </c>
      <c r="C17" s="55">
        <f>SUM(C15:C16)</f>
        <v>10075.1</v>
      </c>
      <c r="D17" s="55">
        <f>C17+D13</f>
        <v>30697.1</v>
      </c>
      <c r="H17"/>
      <c r="I17"/>
      <c r="J17"/>
      <c r="K17"/>
      <c r="L17"/>
      <c r="M17"/>
      <c r="N17"/>
      <c r="O17"/>
    </row>
    <row r="18" spans="1:15" s="1" customFormat="1" x14ac:dyDescent="0.25">
      <c r="A18" s="52"/>
      <c r="B18" s="55" t="s">
        <v>8</v>
      </c>
      <c r="C18" s="52"/>
      <c r="D18" s="52"/>
      <c r="H18"/>
      <c r="I18"/>
      <c r="J18"/>
      <c r="K18"/>
      <c r="L18"/>
      <c r="M18"/>
      <c r="N18"/>
      <c r="O18"/>
    </row>
    <row r="19" spans="1:15" s="4" customFormat="1" ht="30" x14ac:dyDescent="0.25">
      <c r="A19" s="58">
        <v>1</v>
      </c>
      <c r="B19" s="54" t="s">
        <v>49</v>
      </c>
      <c r="C19" s="54">
        <v>5832</v>
      </c>
      <c r="D19" s="59"/>
      <c r="H19"/>
      <c r="I19"/>
      <c r="J19"/>
      <c r="K19"/>
      <c r="L19"/>
      <c r="M19"/>
      <c r="N19"/>
      <c r="O19"/>
    </row>
    <row r="20" spans="1:15" s="4" customFormat="1" ht="45" x14ac:dyDescent="0.25">
      <c r="A20" s="54">
        <v>2</v>
      </c>
      <c r="B20" s="54" t="s">
        <v>80</v>
      </c>
      <c r="C20" s="54">
        <v>2664</v>
      </c>
      <c r="D20" s="55"/>
      <c r="H20"/>
      <c r="I20"/>
      <c r="J20"/>
      <c r="K20"/>
      <c r="L20"/>
      <c r="M20"/>
      <c r="N20"/>
      <c r="O20"/>
    </row>
    <row r="21" spans="1:15" s="1" customFormat="1" x14ac:dyDescent="0.25">
      <c r="A21" s="52">
        <v>3</v>
      </c>
      <c r="B21" s="54" t="s">
        <v>81</v>
      </c>
      <c r="C21" s="54">
        <v>698.53</v>
      </c>
      <c r="D21" s="52"/>
      <c r="H21"/>
      <c r="I21"/>
      <c r="J21"/>
      <c r="K21"/>
      <c r="L21"/>
      <c r="M21"/>
      <c r="N21"/>
      <c r="O21"/>
    </row>
    <row r="22" spans="1:15" s="1" customFormat="1" ht="30" x14ac:dyDescent="0.25">
      <c r="A22" s="58">
        <v>4</v>
      </c>
      <c r="B22" s="54" t="s">
        <v>82</v>
      </c>
      <c r="C22" s="54">
        <v>2999.1</v>
      </c>
      <c r="D22" s="55"/>
      <c r="H22"/>
      <c r="I22"/>
      <c r="J22"/>
      <c r="K22"/>
      <c r="L22"/>
      <c r="M22"/>
      <c r="N22"/>
      <c r="O22"/>
    </row>
    <row r="23" spans="1:15" s="1" customFormat="1" ht="30" x14ac:dyDescent="0.25">
      <c r="A23" s="54">
        <v>5</v>
      </c>
      <c r="B23" s="54" t="s">
        <v>83</v>
      </c>
      <c r="C23" s="52">
        <v>1437.4</v>
      </c>
      <c r="D23" s="52"/>
      <c r="H23"/>
      <c r="I23"/>
      <c r="J23"/>
      <c r="K23"/>
      <c r="L23"/>
      <c r="M23"/>
      <c r="N23"/>
      <c r="O23"/>
    </row>
    <row r="24" spans="1:15" s="1" customFormat="1" ht="30" x14ac:dyDescent="0.25">
      <c r="A24" s="58">
        <v>6</v>
      </c>
      <c r="B24" s="54" t="s">
        <v>84</v>
      </c>
      <c r="C24" s="54">
        <v>694</v>
      </c>
      <c r="D24" s="55"/>
      <c r="H24"/>
      <c r="I24"/>
      <c r="J24"/>
      <c r="K24"/>
      <c r="L24"/>
      <c r="M24"/>
      <c r="N24"/>
      <c r="O24"/>
    </row>
    <row r="25" spans="1:15" x14ac:dyDescent="0.25">
      <c r="A25" s="52"/>
      <c r="B25" s="55" t="s">
        <v>79</v>
      </c>
      <c r="C25" s="55">
        <f>SUM(C19:C24)</f>
        <v>14325.03</v>
      </c>
      <c r="D25" s="55">
        <f>C25+D17</f>
        <v>45022.13</v>
      </c>
    </row>
    <row r="26" spans="1:15" x14ac:dyDescent="0.25">
      <c r="A26" s="52"/>
      <c r="B26" s="55" t="s">
        <v>9</v>
      </c>
      <c r="C26" s="52"/>
      <c r="D26" s="52"/>
    </row>
    <row r="27" spans="1:15" ht="30" x14ac:dyDescent="0.25">
      <c r="A27" s="58">
        <v>1</v>
      </c>
      <c r="B27" s="54" t="s">
        <v>49</v>
      </c>
      <c r="C27" s="54">
        <v>5832</v>
      </c>
      <c r="D27" s="59"/>
    </row>
    <row r="28" spans="1:15" x14ac:dyDescent="0.25">
      <c r="A28" s="58">
        <v>2</v>
      </c>
      <c r="B28" s="54" t="s">
        <v>95</v>
      </c>
      <c r="C28" s="54">
        <v>4846</v>
      </c>
      <c r="D28" s="55"/>
    </row>
    <row r="29" spans="1:15" ht="30" x14ac:dyDescent="0.25">
      <c r="A29" s="54"/>
      <c r="B29" s="54" t="s">
        <v>96</v>
      </c>
      <c r="C29" s="54">
        <v>2824.5</v>
      </c>
      <c r="D29" s="55"/>
    </row>
    <row r="30" spans="1:15" x14ac:dyDescent="0.25">
      <c r="A30" s="58"/>
      <c r="B30" s="55" t="s">
        <v>94</v>
      </c>
      <c r="C30" s="60">
        <f>SUM(C27:C29)</f>
        <v>13502.5</v>
      </c>
      <c r="D30" s="60">
        <f>C30+D25</f>
        <v>58524.63</v>
      </c>
    </row>
    <row r="31" spans="1:15" x14ac:dyDescent="0.25">
      <c r="A31" s="52"/>
      <c r="B31" s="55" t="s">
        <v>10</v>
      </c>
      <c r="C31" s="52"/>
      <c r="D31" s="52"/>
    </row>
    <row r="32" spans="1:15" ht="30" x14ac:dyDescent="0.25">
      <c r="A32" s="58">
        <v>1</v>
      </c>
      <c r="B32" s="54" t="s">
        <v>49</v>
      </c>
      <c r="C32" s="54">
        <v>5832</v>
      </c>
      <c r="D32" s="59"/>
    </row>
    <row r="33" spans="1:4" x14ac:dyDescent="0.25">
      <c r="A33" s="54">
        <v>2</v>
      </c>
      <c r="B33" s="54" t="s">
        <v>101</v>
      </c>
      <c r="C33" s="54">
        <v>3105</v>
      </c>
      <c r="D33" s="55"/>
    </row>
    <row r="34" spans="1:4" x14ac:dyDescent="0.25">
      <c r="A34" s="58"/>
      <c r="B34" s="55" t="s">
        <v>100</v>
      </c>
      <c r="C34" s="60">
        <f>SUM(C32:C33)</f>
        <v>8937</v>
      </c>
      <c r="D34" s="60">
        <f>C34+D30</f>
        <v>67461.63</v>
      </c>
    </row>
    <row r="35" spans="1:4" x14ac:dyDescent="0.25">
      <c r="A35" s="52"/>
      <c r="B35" s="55" t="s">
        <v>11</v>
      </c>
      <c r="C35" s="52"/>
      <c r="D35" s="52"/>
    </row>
    <row r="36" spans="1:4" ht="30" x14ac:dyDescent="0.25">
      <c r="A36" s="58">
        <v>1</v>
      </c>
      <c r="B36" s="54" t="s">
        <v>49</v>
      </c>
      <c r="C36" s="54">
        <v>5832</v>
      </c>
      <c r="D36" s="59"/>
    </row>
    <row r="37" spans="1:4" x14ac:dyDescent="0.25">
      <c r="A37" s="52">
        <v>2</v>
      </c>
      <c r="B37" s="54" t="s">
        <v>106</v>
      </c>
      <c r="C37" s="54">
        <v>600</v>
      </c>
      <c r="D37" s="52"/>
    </row>
    <row r="38" spans="1:4" ht="30" x14ac:dyDescent="0.25">
      <c r="A38" s="58">
        <v>3</v>
      </c>
      <c r="B38" s="54" t="s">
        <v>107</v>
      </c>
      <c r="C38" s="54">
        <v>4288.5</v>
      </c>
      <c r="D38" s="55"/>
    </row>
    <row r="39" spans="1:4" x14ac:dyDescent="0.25">
      <c r="A39" s="58"/>
      <c r="B39" s="55" t="s">
        <v>105</v>
      </c>
      <c r="C39" s="60">
        <f>SUM(C36:C38)</f>
        <v>10720.5</v>
      </c>
      <c r="D39" s="60">
        <f>C39+D34</f>
        <v>78182.13</v>
      </c>
    </row>
    <row r="40" spans="1:4" x14ac:dyDescent="0.25">
      <c r="A40" s="52"/>
      <c r="B40" s="55" t="s">
        <v>12</v>
      </c>
      <c r="C40" s="52"/>
      <c r="D40" s="52"/>
    </row>
    <row r="41" spans="1:4" ht="30" x14ac:dyDescent="0.25">
      <c r="A41" s="58">
        <v>1</v>
      </c>
      <c r="B41" s="54" t="s">
        <v>49</v>
      </c>
      <c r="C41" s="54">
        <v>5832</v>
      </c>
      <c r="D41" s="59"/>
    </row>
    <row r="42" spans="1:4" x14ac:dyDescent="0.25">
      <c r="A42" s="13">
        <v>2</v>
      </c>
      <c r="B42" s="11" t="s">
        <v>111</v>
      </c>
      <c r="C42" s="13">
        <v>1559.1</v>
      </c>
      <c r="D42" s="12"/>
    </row>
    <row r="43" spans="1:4" x14ac:dyDescent="0.25">
      <c r="A43" s="13">
        <v>3</v>
      </c>
      <c r="B43" s="54" t="s">
        <v>112</v>
      </c>
      <c r="C43" s="13">
        <v>1320</v>
      </c>
      <c r="D43" s="12"/>
    </row>
    <row r="44" spans="1:4" x14ac:dyDescent="0.25">
      <c r="A44" s="13">
        <v>4</v>
      </c>
      <c r="B44" s="11" t="s">
        <v>113</v>
      </c>
      <c r="C44" s="13">
        <v>4164.2</v>
      </c>
      <c r="D44" s="12"/>
    </row>
    <row r="45" spans="1:4" x14ac:dyDescent="0.25">
      <c r="A45" s="13"/>
      <c r="B45" s="3" t="s">
        <v>110</v>
      </c>
      <c r="C45" s="12">
        <f>SUM(C41:C44)</f>
        <v>12875.3</v>
      </c>
      <c r="D45" s="12">
        <f>C45+D39</f>
        <v>91057.430000000008</v>
      </c>
    </row>
    <row r="46" spans="1:4" x14ac:dyDescent="0.25">
      <c r="A46" s="52"/>
      <c r="B46" s="55" t="s">
        <v>13</v>
      </c>
      <c r="C46" s="52"/>
      <c r="D46" s="52"/>
    </row>
    <row r="47" spans="1:4" ht="30" x14ac:dyDescent="0.25">
      <c r="A47" s="58">
        <v>1</v>
      </c>
      <c r="B47" s="54" t="s">
        <v>49</v>
      </c>
      <c r="C47" s="54">
        <v>5832</v>
      </c>
      <c r="D47" s="59"/>
    </row>
    <row r="48" spans="1:4" x14ac:dyDescent="0.25">
      <c r="A48" s="13">
        <v>2</v>
      </c>
      <c r="B48" s="11" t="s">
        <v>124</v>
      </c>
      <c r="C48" s="13">
        <v>1109</v>
      </c>
      <c r="D48" s="12"/>
    </row>
    <row r="49" spans="1:4" x14ac:dyDescent="0.25">
      <c r="A49" s="13"/>
      <c r="B49" s="3" t="s">
        <v>123</v>
      </c>
      <c r="C49" s="12">
        <f>SUM(C47:C48)</f>
        <v>6941</v>
      </c>
      <c r="D49" s="12">
        <f>C49+D45</f>
        <v>97998.430000000008</v>
      </c>
    </row>
    <row r="50" spans="1:4" x14ac:dyDescent="0.25">
      <c r="A50" s="52"/>
      <c r="B50" s="55" t="s">
        <v>14</v>
      </c>
      <c r="C50" s="52"/>
      <c r="D50" s="52"/>
    </row>
    <row r="51" spans="1:4" ht="30" x14ac:dyDescent="0.25">
      <c r="A51" s="58">
        <v>1</v>
      </c>
      <c r="B51" s="54" t="s">
        <v>49</v>
      </c>
      <c r="C51" s="54">
        <v>5832</v>
      </c>
      <c r="D51" s="59">
        <f>C51+D49</f>
        <v>103830.43000000001</v>
      </c>
    </row>
    <row r="52" spans="1:4" x14ac:dyDescent="0.25">
      <c r="A52" s="52"/>
      <c r="B52" s="55" t="s">
        <v>15</v>
      </c>
      <c r="C52" s="52"/>
      <c r="D52" s="52"/>
    </row>
    <row r="53" spans="1:4" ht="30" x14ac:dyDescent="0.25">
      <c r="A53" s="58">
        <v>1</v>
      </c>
      <c r="B53" s="54" t="s">
        <v>49</v>
      </c>
      <c r="C53" s="54">
        <v>5832</v>
      </c>
      <c r="D53" s="59">
        <f>C53+D51</f>
        <v>109662.43000000001</v>
      </c>
    </row>
    <row r="54" spans="1:4" x14ac:dyDescent="0.25">
      <c r="A54" s="13"/>
      <c r="B54" s="3"/>
      <c r="C54" s="12"/>
      <c r="D54" s="12"/>
    </row>
    <row r="55" spans="1:4" x14ac:dyDescent="0.25">
      <c r="A55" s="13"/>
      <c r="B55" s="11"/>
      <c r="C55" s="13"/>
      <c r="D55" s="12"/>
    </row>
    <row r="56" spans="1:4" x14ac:dyDescent="0.25">
      <c r="A56" s="13"/>
      <c r="B56" s="11"/>
      <c r="C56" s="13"/>
      <c r="D56" s="12"/>
    </row>
    <row r="57" spans="1:4" x14ac:dyDescent="0.25">
      <c r="A57" s="13"/>
      <c r="B57" s="11"/>
      <c r="C57" s="13"/>
      <c r="D57" s="12"/>
    </row>
    <row r="58" spans="1:4" x14ac:dyDescent="0.25">
      <c r="A58" s="13"/>
      <c r="B58" s="11"/>
      <c r="C58" s="13"/>
      <c r="D58" s="12"/>
    </row>
    <row r="59" spans="1:4" x14ac:dyDescent="0.25">
      <c r="A59" s="13"/>
      <c r="B59" s="11"/>
      <c r="C59" s="13"/>
      <c r="D59" s="12"/>
    </row>
    <row r="60" spans="1:4" x14ac:dyDescent="0.25">
      <c r="A60" s="13"/>
      <c r="B60" s="11"/>
      <c r="C60" s="13"/>
      <c r="D60" s="12"/>
    </row>
    <row r="61" spans="1:4" x14ac:dyDescent="0.25">
      <c r="A61" s="13"/>
      <c r="B61" s="3"/>
      <c r="C61" s="12"/>
      <c r="D61" s="12"/>
    </row>
    <row r="62" spans="1:4" x14ac:dyDescent="0.25">
      <c r="A62" s="13"/>
      <c r="B62" s="3"/>
      <c r="C62" s="12"/>
      <c r="D62" s="12"/>
    </row>
    <row r="63" spans="1:4" x14ac:dyDescent="0.25">
      <c r="A63" s="13"/>
      <c r="B63" s="11"/>
      <c r="C63" s="13"/>
      <c r="D63" s="12"/>
    </row>
    <row r="64" spans="1:4" x14ac:dyDescent="0.25">
      <c r="A64" s="13"/>
      <c r="B64" s="13"/>
      <c r="C64" s="11"/>
      <c r="D64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0"/>
  <sheetViews>
    <sheetView workbookViewId="0">
      <selection activeCell="D14" sqref="D14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35">
      <c r="A1" s="1"/>
      <c r="B1" s="71" t="s">
        <v>55</v>
      </c>
      <c r="C1" s="71"/>
      <c r="D1" s="71"/>
    </row>
    <row r="2" spans="1:4" ht="15.95" customHeight="1" x14ac:dyDescent="0.25">
      <c r="A2" s="1"/>
      <c r="B2" s="2" t="s">
        <v>42</v>
      </c>
      <c r="C2" s="1"/>
      <c r="D2" s="1"/>
    </row>
    <row r="3" spans="1:4" ht="15.95" customHeight="1" x14ac:dyDescent="0.25">
      <c r="A3" s="1"/>
      <c r="B3" s="72" t="s">
        <v>34</v>
      </c>
      <c r="C3" s="72"/>
      <c r="D3" s="72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8</v>
      </c>
      <c r="C5" s="35"/>
      <c r="D5" s="9"/>
    </row>
    <row r="6" spans="1:4" ht="30" x14ac:dyDescent="0.25">
      <c r="A6" s="7">
        <v>1</v>
      </c>
      <c r="B6" s="11" t="s">
        <v>85</v>
      </c>
      <c r="C6" s="39">
        <f>840.2+1732.04</f>
        <v>2572.2399999999998</v>
      </c>
      <c r="D6" s="9"/>
    </row>
    <row r="7" spans="1:4" x14ac:dyDescent="0.25">
      <c r="A7" s="7">
        <v>2</v>
      </c>
      <c r="B7" s="11" t="s">
        <v>86</v>
      </c>
      <c r="C7" s="39">
        <v>840.2</v>
      </c>
      <c r="D7" s="9"/>
    </row>
    <row r="8" spans="1:4" x14ac:dyDescent="0.25">
      <c r="A8" s="7">
        <v>3</v>
      </c>
      <c r="B8" s="11" t="s">
        <v>87</v>
      </c>
      <c r="C8" s="39">
        <v>166</v>
      </c>
      <c r="D8" s="9"/>
    </row>
    <row r="9" spans="1:4" x14ac:dyDescent="0.25">
      <c r="A9" s="11"/>
      <c r="B9" s="3" t="s">
        <v>79</v>
      </c>
      <c r="C9" s="3">
        <f>SUM(C6:C8)</f>
        <v>3578.4399999999996</v>
      </c>
      <c r="D9" s="3">
        <f>C9</f>
        <v>3578.4399999999996</v>
      </c>
    </row>
    <row r="10" spans="1:4" x14ac:dyDescent="0.25">
      <c r="A10" s="11"/>
      <c r="B10" s="3" t="s">
        <v>14</v>
      </c>
      <c r="C10" s="3"/>
      <c r="D10" s="3"/>
    </row>
    <row r="11" spans="1:4" x14ac:dyDescent="0.25">
      <c r="A11" s="7">
        <v>1</v>
      </c>
      <c r="B11" s="11" t="s">
        <v>129</v>
      </c>
      <c r="C11" s="3">
        <v>865.26</v>
      </c>
      <c r="D11" s="3">
        <f>C11+D9</f>
        <v>4443.7</v>
      </c>
    </row>
    <row r="12" spans="1:4" x14ac:dyDescent="0.25">
      <c r="A12" s="7"/>
      <c r="B12" s="3" t="s">
        <v>15</v>
      </c>
      <c r="C12" s="11"/>
      <c r="D12" s="3"/>
    </row>
    <row r="13" spans="1:4" x14ac:dyDescent="0.25">
      <c r="A13" s="11">
        <v>1</v>
      </c>
      <c r="B13" s="77" t="s">
        <v>135</v>
      </c>
      <c r="C13" s="11">
        <v>969.4</v>
      </c>
      <c r="D13" s="3">
        <f>C13+D11</f>
        <v>5413.0999999999995</v>
      </c>
    </row>
    <row r="14" spans="1:4" x14ac:dyDescent="0.25">
      <c r="A14" s="11"/>
      <c r="B14" s="11"/>
      <c r="C14" s="11"/>
      <c r="D14" s="3"/>
    </row>
    <row r="15" spans="1:4" x14ac:dyDescent="0.25">
      <c r="A15" s="11"/>
      <c r="B15" s="11"/>
      <c r="C15" s="11"/>
      <c r="D15" s="3"/>
    </row>
    <row r="16" spans="1:4" x14ac:dyDescent="0.25">
      <c r="A16" s="11"/>
      <c r="B16" s="11"/>
      <c r="C16" s="11"/>
      <c r="D16" s="3"/>
    </row>
    <row r="17" spans="1:4" x14ac:dyDescent="0.25">
      <c r="A17" s="11"/>
      <c r="B17" s="3"/>
      <c r="C17" s="3"/>
      <c r="D17" s="3"/>
    </row>
    <row r="18" spans="1:4" x14ac:dyDescent="0.25">
      <c r="A18" s="11"/>
      <c r="B18" s="3"/>
      <c r="C18" s="3"/>
      <c r="D18" s="3"/>
    </row>
    <row r="19" spans="1:4" x14ac:dyDescent="0.25">
      <c r="A19" s="11"/>
      <c r="B19" s="11"/>
      <c r="C19" s="11"/>
      <c r="D19" s="3"/>
    </row>
    <row r="20" spans="1:4" x14ac:dyDescent="0.25">
      <c r="A20" s="11"/>
      <c r="B20" s="11"/>
      <c r="C20" s="11"/>
      <c r="D20" s="11"/>
    </row>
    <row r="21" spans="1:4" x14ac:dyDescent="0.25">
      <c r="A21" s="11"/>
      <c r="B21" s="3"/>
      <c r="C21" s="3"/>
      <c r="D21" s="3"/>
    </row>
    <row r="22" spans="1:4" x14ac:dyDescent="0.25">
      <c r="A22" s="11"/>
      <c r="B22" s="3"/>
      <c r="C22" s="11"/>
      <c r="D22" s="3"/>
    </row>
    <row r="23" spans="1:4" x14ac:dyDescent="0.25">
      <c r="A23" s="11"/>
      <c r="B23" s="11"/>
      <c r="C23" s="11"/>
      <c r="D23" s="3"/>
    </row>
    <row r="24" spans="1:4" x14ac:dyDescent="0.25">
      <c r="A24" s="11"/>
      <c r="B24" s="3"/>
      <c r="C24" s="3"/>
      <c r="D24" s="3"/>
    </row>
    <row r="25" spans="1:4" x14ac:dyDescent="0.25">
      <c r="A25" s="11"/>
      <c r="B25" s="11"/>
      <c r="C25" s="11"/>
      <c r="D25" s="3"/>
    </row>
    <row r="26" spans="1:4" x14ac:dyDescent="0.25">
      <c r="A26" s="3"/>
      <c r="B26" s="3"/>
      <c r="C26" s="11"/>
      <c r="D26" s="3"/>
    </row>
    <row r="27" spans="1:4" x14ac:dyDescent="0.25">
      <c r="A27" s="11"/>
      <c r="B27" s="11"/>
      <c r="C27" s="11"/>
      <c r="D27" s="11"/>
    </row>
    <row r="28" spans="1:4" x14ac:dyDescent="0.25">
      <c r="A28" s="11"/>
      <c r="B28" s="11"/>
      <c r="C28" s="11"/>
      <c r="D28" s="3"/>
    </row>
    <row r="29" spans="1:4" x14ac:dyDescent="0.25">
      <c r="A29" s="11"/>
      <c r="B29" s="11"/>
      <c r="C29" s="11"/>
      <c r="D29" s="3"/>
    </row>
    <row r="30" spans="1:4" x14ac:dyDescent="0.25">
      <c r="A30" s="11"/>
      <c r="B30" s="11"/>
      <c r="C30" s="11"/>
      <c r="D30" s="3"/>
    </row>
    <row r="31" spans="1:4" x14ac:dyDescent="0.25">
      <c r="A31" s="11"/>
      <c r="B31" s="3"/>
      <c r="C31" s="11"/>
      <c r="D31" s="3"/>
    </row>
    <row r="32" spans="1:4" x14ac:dyDescent="0.25">
      <c r="A32" s="11"/>
      <c r="B32" s="11"/>
      <c r="C32" s="11"/>
      <c r="D32" s="3"/>
    </row>
    <row r="33" spans="1:4" x14ac:dyDescent="0.25">
      <c r="A33" s="11"/>
      <c r="B33" s="11"/>
      <c r="C33" s="11"/>
      <c r="D33" s="3"/>
    </row>
    <row r="34" spans="1:4" x14ac:dyDescent="0.25">
      <c r="A34" s="11"/>
      <c r="B34" s="11"/>
      <c r="C34" s="11"/>
      <c r="D34" s="3"/>
    </row>
    <row r="35" spans="1:4" x14ac:dyDescent="0.25">
      <c r="A35" s="11"/>
      <c r="B35" s="3"/>
      <c r="C35" s="11"/>
      <c r="D35" s="3"/>
    </row>
    <row r="36" spans="1:4" x14ac:dyDescent="0.25">
      <c r="A36" s="11"/>
      <c r="B36" s="11"/>
      <c r="C36" s="11"/>
      <c r="D36" s="3"/>
    </row>
    <row r="37" spans="1:4" x14ac:dyDescent="0.25">
      <c r="A37" s="11"/>
      <c r="B37" s="11"/>
      <c r="C37" s="11"/>
      <c r="D37" s="3"/>
    </row>
    <row r="38" spans="1:4" x14ac:dyDescent="0.25">
      <c r="A38" s="13"/>
      <c r="B38" s="11"/>
      <c r="C38" s="13"/>
      <c r="D38" s="12"/>
    </row>
    <row r="39" spans="1:4" x14ac:dyDescent="0.25">
      <c r="A39" s="13"/>
      <c r="B39" s="3"/>
      <c r="C39" s="13"/>
      <c r="D39" s="12"/>
    </row>
    <row r="40" spans="1:4" x14ac:dyDescent="0.25">
      <c r="A40" s="13"/>
      <c r="B40" s="3"/>
      <c r="C40" s="13"/>
      <c r="D40" s="13"/>
    </row>
    <row r="41" spans="1:4" x14ac:dyDescent="0.25">
      <c r="A41" s="13"/>
      <c r="B41" s="11"/>
      <c r="C41" s="13"/>
      <c r="D41" s="13"/>
    </row>
    <row r="42" spans="1:4" x14ac:dyDescent="0.25">
      <c r="A42" s="13"/>
      <c r="B42" s="11"/>
      <c r="C42" s="13"/>
      <c r="D42" s="13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3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3"/>
    </row>
    <row r="47" spans="1:4" x14ac:dyDescent="0.25">
      <c r="A47" s="13"/>
      <c r="B47" s="11"/>
      <c r="C47" s="13"/>
      <c r="D47" s="13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3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11"/>
      <c r="C54" s="13"/>
      <c r="D54" s="12"/>
    </row>
    <row r="55" spans="1:4" x14ac:dyDescent="0.25">
      <c r="A55" s="13"/>
      <c r="B55" s="11"/>
      <c r="C55" s="13"/>
      <c r="D55" s="13"/>
    </row>
    <row r="56" spans="1:4" x14ac:dyDescent="0.25">
      <c r="A56" s="13"/>
      <c r="B56" s="11"/>
      <c r="C56" s="13"/>
      <c r="D56" s="13"/>
    </row>
    <row r="57" spans="1:4" x14ac:dyDescent="0.25">
      <c r="A57" s="13"/>
      <c r="B57" s="3"/>
      <c r="C57" s="12"/>
      <c r="D57" s="12"/>
    </row>
    <row r="58" spans="1:4" x14ac:dyDescent="0.25">
      <c r="A58" s="13"/>
      <c r="B58" s="3"/>
      <c r="C58" s="13"/>
      <c r="D58" s="13"/>
    </row>
    <row r="59" spans="1:4" x14ac:dyDescent="0.25">
      <c r="A59" s="13"/>
      <c r="B59" s="11"/>
      <c r="C59" s="13"/>
      <c r="D59" s="13"/>
    </row>
    <row r="60" spans="1:4" x14ac:dyDescent="0.25">
      <c r="A60" s="13"/>
      <c r="B60" s="3"/>
      <c r="C60" s="12"/>
      <c r="D60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topLeftCell="A19" workbookViewId="0">
      <selection activeCell="D40" sqref="D40"/>
    </sheetView>
  </sheetViews>
  <sheetFormatPr defaultRowHeight="15" x14ac:dyDescent="0.25"/>
  <cols>
    <col min="1" max="1" width="4" customWidth="1"/>
    <col min="2" max="2" width="48.28515625" customWidth="1"/>
    <col min="3" max="3" width="11.28515625" customWidth="1"/>
    <col min="4" max="4" width="13.140625" customWidth="1"/>
  </cols>
  <sheetData>
    <row r="1" spans="1:8" ht="21" x14ac:dyDescent="0.35">
      <c r="A1" s="1"/>
      <c r="B1" s="70" t="s">
        <v>55</v>
      </c>
      <c r="C1" s="70"/>
      <c r="D1" s="70"/>
      <c r="E1" s="6"/>
      <c r="F1" s="6"/>
      <c r="G1" s="6"/>
      <c r="H1" s="6"/>
    </row>
    <row r="2" spans="1:8" ht="21.6" customHeight="1" x14ac:dyDescent="0.25">
      <c r="A2" s="1"/>
      <c r="B2" s="73" t="s">
        <v>42</v>
      </c>
      <c r="C2" s="73"/>
      <c r="D2" s="73"/>
      <c r="E2" s="1"/>
      <c r="F2" s="1"/>
      <c r="G2" s="1"/>
      <c r="H2" s="1"/>
    </row>
    <row r="3" spans="1:8" ht="17.25" customHeight="1" x14ac:dyDescent="0.25">
      <c r="A3" s="1"/>
      <c r="B3" s="70" t="s">
        <v>35</v>
      </c>
      <c r="C3" s="70"/>
      <c r="D3" s="7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2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11" t="s">
        <v>56</v>
      </c>
      <c r="C6" s="39">
        <v>463</v>
      </c>
      <c r="D6" s="3"/>
    </row>
    <row r="7" spans="1:8" x14ac:dyDescent="0.25">
      <c r="A7" s="13">
        <v>2</v>
      </c>
      <c r="B7" s="11" t="s">
        <v>57</v>
      </c>
      <c r="C7" s="16">
        <f>200+100</f>
        <v>300</v>
      </c>
      <c r="D7" s="12"/>
    </row>
    <row r="8" spans="1:8" x14ac:dyDescent="0.25">
      <c r="A8" s="13"/>
      <c r="B8" s="3" t="s">
        <v>52</v>
      </c>
      <c r="C8" s="20">
        <f>SUM(C6:C7)</f>
        <v>763</v>
      </c>
      <c r="D8" s="45">
        <f>C8</f>
        <v>763</v>
      </c>
    </row>
    <row r="9" spans="1:8" x14ac:dyDescent="0.25">
      <c r="A9" s="32"/>
      <c r="B9" s="33" t="s">
        <v>3</v>
      </c>
      <c r="C9" s="12"/>
      <c r="D9" s="12"/>
    </row>
    <row r="10" spans="1:8" x14ac:dyDescent="0.25">
      <c r="A10" s="14">
        <v>1</v>
      </c>
      <c r="B10" s="65" t="s">
        <v>69</v>
      </c>
      <c r="C10" s="15">
        <v>3500</v>
      </c>
      <c r="D10" s="47">
        <f>C10+D8</f>
        <v>4263</v>
      </c>
    </row>
    <row r="11" spans="1:8" ht="15" customHeight="1" x14ac:dyDescent="0.25">
      <c r="A11" s="13"/>
      <c r="B11" s="3" t="s">
        <v>7</v>
      </c>
      <c r="C11" s="13"/>
      <c r="D11" s="12"/>
    </row>
    <row r="12" spans="1:8" x14ac:dyDescent="0.25">
      <c r="A12" s="13">
        <v>1</v>
      </c>
      <c r="B12" s="13" t="s">
        <v>76</v>
      </c>
      <c r="C12" s="12">
        <f>6673+6673+400+200</f>
        <v>13946</v>
      </c>
      <c r="D12" s="12">
        <f>C12+D10</f>
        <v>18209</v>
      </c>
    </row>
    <row r="13" spans="1:8" x14ac:dyDescent="0.25">
      <c r="A13" s="13"/>
      <c r="B13" s="3" t="s">
        <v>8</v>
      </c>
      <c r="C13" s="13"/>
      <c r="D13" s="12"/>
    </row>
    <row r="14" spans="1:8" x14ac:dyDescent="0.25">
      <c r="A14" s="13">
        <v>1</v>
      </c>
      <c r="B14" s="11" t="s">
        <v>91</v>
      </c>
      <c r="C14" s="12">
        <f>6673+200+100</f>
        <v>6973</v>
      </c>
      <c r="D14" s="12">
        <f>C14+D12</f>
        <v>25182</v>
      </c>
    </row>
    <row r="15" spans="1:8" x14ac:dyDescent="0.25">
      <c r="A15" s="13"/>
      <c r="B15" s="3" t="s">
        <v>9</v>
      </c>
      <c r="C15" s="12"/>
      <c r="D15" s="12"/>
    </row>
    <row r="16" spans="1:8" ht="30" x14ac:dyDescent="0.25">
      <c r="A16" s="13">
        <v>1</v>
      </c>
      <c r="B16" s="34" t="s">
        <v>98</v>
      </c>
      <c r="C16" s="13">
        <v>1042</v>
      </c>
      <c r="D16" s="13"/>
    </row>
    <row r="17" spans="1:4" x14ac:dyDescent="0.25">
      <c r="A17" s="13">
        <v>2</v>
      </c>
      <c r="B17" s="11" t="s">
        <v>99</v>
      </c>
      <c r="C17" s="13">
        <v>8243</v>
      </c>
      <c r="D17" s="12"/>
    </row>
    <row r="18" spans="1:4" x14ac:dyDescent="0.25">
      <c r="A18" s="13"/>
      <c r="B18" s="12" t="s">
        <v>94</v>
      </c>
      <c r="C18" s="12">
        <f>SUM(C16:C17)</f>
        <v>9285</v>
      </c>
      <c r="D18" s="12">
        <f>C18+D14</f>
        <v>34467</v>
      </c>
    </row>
    <row r="19" spans="1:4" x14ac:dyDescent="0.25">
      <c r="A19" s="13"/>
      <c r="B19" s="67" t="s">
        <v>11</v>
      </c>
      <c r="C19" s="13"/>
      <c r="D19" s="12"/>
    </row>
    <row r="20" spans="1:4" x14ac:dyDescent="0.25">
      <c r="A20" s="13">
        <v>1</v>
      </c>
      <c r="B20" s="11" t="s">
        <v>108</v>
      </c>
      <c r="C20" s="13">
        <v>11690.5</v>
      </c>
      <c r="D20" s="12"/>
    </row>
    <row r="21" spans="1:4" x14ac:dyDescent="0.25">
      <c r="A21" s="13">
        <v>2</v>
      </c>
      <c r="B21" s="11" t="s">
        <v>69</v>
      </c>
      <c r="C21" s="13">
        <v>3500</v>
      </c>
      <c r="D21" s="12"/>
    </row>
    <row r="22" spans="1:4" x14ac:dyDescent="0.25">
      <c r="A22" s="54"/>
      <c r="B22" s="55" t="s">
        <v>105</v>
      </c>
      <c r="C22" s="55">
        <f>SUM(C20:C21)</f>
        <v>15190.5</v>
      </c>
      <c r="D22" s="55">
        <f>C22+D18</f>
        <v>49657.5</v>
      </c>
    </row>
    <row r="23" spans="1:4" x14ac:dyDescent="0.25">
      <c r="A23" s="54"/>
      <c r="B23" s="55" t="s">
        <v>12</v>
      </c>
      <c r="C23" s="54"/>
      <c r="D23" s="55"/>
    </row>
    <row r="24" spans="1:4" x14ac:dyDescent="0.25">
      <c r="A24" s="54">
        <v>1</v>
      </c>
      <c r="B24" s="54" t="s">
        <v>114</v>
      </c>
      <c r="C24" s="54">
        <v>191650</v>
      </c>
      <c r="D24" s="55"/>
    </row>
    <row r="25" spans="1:4" x14ac:dyDescent="0.25">
      <c r="A25" s="13">
        <v>2</v>
      </c>
      <c r="B25" s="11" t="s">
        <v>115</v>
      </c>
      <c r="C25" s="13">
        <v>191650</v>
      </c>
      <c r="D25" s="12"/>
    </row>
    <row r="26" spans="1:4" ht="30" x14ac:dyDescent="0.25">
      <c r="A26" s="13">
        <v>3</v>
      </c>
      <c r="B26" s="11" t="s">
        <v>116</v>
      </c>
      <c r="C26" s="13">
        <v>3477.9</v>
      </c>
      <c r="D26" s="12"/>
    </row>
    <row r="27" spans="1:4" x14ac:dyDescent="0.25">
      <c r="A27" s="13">
        <v>4</v>
      </c>
      <c r="B27" s="13" t="s">
        <v>117</v>
      </c>
      <c r="C27" s="13">
        <v>9102.51</v>
      </c>
      <c r="D27" s="12"/>
    </row>
    <row r="28" spans="1:4" x14ac:dyDescent="0.25">
      <c r="A28" s="13">
        <v>5</v>
      </c>
      <c r="B28" s="13" t="s">
        <v>118</v>
      </c>
      <c r="C28" s="13">
        <v>4819.5</v>
      </c>
      <c r="D28" s="12"/>
    </row>
    <row r="29" spans="1:4" ht="30" x14ac:dyDescent="0.25">
      <c r="A29" s="13">
        <v>6</v>
      </c>
      <c r="B29" s="11" t="s">
        <v>119</v>
      </c>
      <c r="C29" s="13">
        <v>5803.6</v>
      </c>
      <c r="D29" s="12"/>
    </row>
    <row r="30" spans="1:4" x14ac:dyDescent="0.25">
      <c r="A30" s="13">
        <v>7</v>
      </c>
      <c r="B30" s="13" t="s">
        <v>120</v>
      </c>
      <c r="C30" s="13">
        <v>3200</v>
      </c>
      <c r="D30" s="12"/>
    </row>
    <row r="31" spans="1:4" ht="30" x14ac:dyDescent="0.25">
      <c r="A31" s="13">
        <v>8</v>
      </c>
      <c r="B31" s="11" t="s">
        <v>121</v>
      </c>
      <c r="C31" s="13">
        <f>4373+4373</f>
        <v>8746</v>
      </c>
      <c r="D31" s="12"/>
    </row>
    <row r="32" spans="1:4" x14ac:dyDescent="0.25">
      <c r="A32" s="13">
        <v>9</v>
      </c>
      <c r="B32" s="13" t="s">
        <v>122</v>
      </c>
      <c r="C32" s="13">
        <f>6673+800+400</f>
        <v>7873</v>
      </c>
      <c r="D32" s="12"/>
    </row>
    <row r="33" spans="1:4" x14ac:dyDescent="0.25">
      <c r="A33" s="13"/>
      <c r="B33" s="12" t="s">
        <v>110</v>
      </c>
      <c r="C33" s="12">
        <f>SUM(C24:C32)</f>
        <v>426322.51</v>
      </c>
      <c r="D33" s="12">
        <f>C33+D22</f>
        <v>475980.01</v>
      </c>
    </row>
    <row r="34" spans="1:4" x14ac:dyDescent="0.25">
      <c r="A34" s="13"/>
      <c r="B34" s="12" t="s">
        <v>13</v>
      </c>
      <c r="C34" s="12"/>
      <c r="D34" s="12"/>
    </row>
    <row r="35" spans="1:4" x14ac:dyDescent="0.25">
      <c r="A35" s="13">
        <v>1</v>
      </c>
      <c r="B35" s="13" t="s">
        <v>126</v>
      </c>
      <c r="C35" s="12">
        <v>1400</v>
      </c>
      <c r="D35" s="12">
        <f>C35+D33</f>
        <v>477380.01</v>
      </c>
    </row>
    <row r="36" spans="1:4" x14ac:dyDescent="0.25">
      <c r="A36" s="13"/>
      <c r="B36" s="12" t="s">
        <v>14</v>
      </c>
      <c r="C36" s="12"/>
      <c r="D36" s="12"/>
    </row>
    <row r="37" spans="1:4" x14ac:dyDescent="0.25">
      <c r="A37" s="13">
        <v>1</v>
      </c>
      <c r="B37" s="13" t="s">
        <v>131</v>
      </c>
      <c r="C37" s="12">
        <v>2479</v>
      </c>
      <c r="D37" s="12">
        <f>C37+D35</f>
        <v>479859.01</v>
      </c>
    </row>
    <row r="38" spans="1:4" x14ac:dyDescent="0.25">
      <c r="A38" s="13"/>
      <c r="B38" s="12" t="s">
        <v>15</v>
      </c>
      <c r="C38" s="12"/>
      <c r="D38" s="12"/>
    </row>
    <row r="39" spans="1:4" ht="30" x14ac:dyDescent="0.25">
      <c r="A39" s="13">
        <v>1</v>
      </c>
      <c r="B39" s="77" t="s">
        <v>119</v>
      </c>
      <c r="C39" s="12">
        <v>12413.3</v>
      </c>
      <c r="D39" s="12">
        <f>C39+D37</f>
        <v>492272.31</v>
      </c>
    </row>
    <row r="40" spans="1:4" x14ac:dyDescent="0.25">
      <c r="A40" s="13"/>
      <c r="B40" s="12"/>
      <c r="C40" s="12"/>
      <c r="D40" s="12"/>
    </row>
    <row r="41" spans="1:4" x14ac:dyDescent="0.25">
      <c r="A41" s="13"/>
      <c r="B41" s="12"/>
      <c r="C41" s="12"/>
      <c r="D41" s="12"/>
    </row>
    <row r="42" spans="1:4" x14ac:dyDescent="0.25">
      <c r="A42" s="13"/>
      <c r="B42" s="13"/>
      <c r="C42" s="13"/>
      <c r="D42" s="13"/>
    </row>
    <row r="43" spans="1:4" x14ac:dyDescent="0.25">
      <c r="A43" s="13"/>
      <c r="B43" s="12"/>
      <c r="C43" s="12"/>
      <c r="D43" s="12"/>
    </row>
    <row r="44" spans="1:4" x14ac:dyDescent="0.25">
      <c r="A44" s="13"/>
      <c r="B44" s="12"/>
      <c r="C44" s="13"/>
      <c r="D44" s="13"/>
    </row>
    <row r="45" spans="1:4" x14ac:dyDescent="0.25">
      <c r="A45" s="13"/>
      <c r="B45" s="13"/>
      <c r="C45" s="13"/>
      <c r="D45" s="13"/>
    </row>
    <row r="46" spans="1:4" x14ac:dyDescent="0.25">
      <c r="A46" s="13"/>
      <c r="B46" s="12"/>
      <c r="C46" s="12"/>
      <c r="D46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D7" sqref="D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95" customHeight="1" x14ac:dyDescent="0.25">
      <c r="A1" s="1"/>
      <c r="B1" s="70" t="s">
        <v>55</v>
      </c>
      <c r="C1" s="70"/>
      <c r="D1" s="70"/>
    </row>
    <row r="2" spans="1:4" ht="15.95" customHeight="1" x14ac:dyDescent="0.25">
      <c r="A2" s="1"/>
      <c r="B2" s="73" t="s">
        <v>42</v>
      </c>
      <c r="C2" s="73"/>
      <c r="D2" s="73"/>
    </row>
    <row r="3" spans="1:4" ht="15.95" customHeight="1" x14ac:dyDescent="0.25">
      <c r="A3" s="1"/>
      <c r="B3" s="70" t="s">
        <v>37</v>
      </c>
      <c r="C3" s="70"/>
      <c r="D3" s="70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14</v>
      </c>
      <c r="C5" s="9"/>
      <c r="D5" s="9"/>
    </row>
    <row r="6" spans="1:4" x14ac:dyDescent="0.25">
      <c r="A6" s="11">
        <v>1</v>
      </c>
      <c r="B6" s="11" t="s">
        <v>130</v>
      </c>
      <c r="C6" s="11">
        <v>3679.53</v>
      </c>
      <c r="D6" s="3">
        <f>C6</f>
        <v>3679.53</v>
      </c>
    </row>
    <row r="7" spans="1:4" x14ac:dyDescent="0.25">
      <c r="A7" s="9"/>
      <c r="B7" s="11"/>
      <c r="C7" s="35"/>
      <c r="D7" s="9"/>
    </row>
    <row r="8" spans="1:4" x14ac:dyDescent="0.25">
      <c r="A8" s="9"/>
      <c r="B8" s="11"/>
      <c r="C8" s="35"/>
      <c r="D8" s="9"/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B9" sqref="B9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0" t="s">
        <v>58</v>
      </c>
      <c r="C1" s="70"/>
      <c r="D1" s="70"/>
      <c r="E1" s="6"/>
      <c r="F1" s="6"/>
      <c r="G1" s="6"/>
      <c r="H1" s="6"/>
    </row>
    <row r="2" spans="1:8" ht="15.75" x14ac:dyDescent="0.25">
      <c r="A2" s="1"/>
      <c r="B2" s="73" t="s">
        <v>42</v>
      </c>
      <c r="C2" s="73"/>
      <c r="D2" s="73"/>
      <c r="E2" s="1"/>
      <c r="F2" s="1"/>
      <c r="G2" s="1"/>
      <c r="H2" s="1"/>
    </row>
    <row r="3" spans="1:8" ht="15.75" x14ac:dyDescent="0.25">
      <c r="A3" s="1"/>
      <c r="B3" s="70" t="s">
        <v>36</v>
      </c>
      <c r="C3" s="70"/>
      <c r="D3" s="7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8" t="s">
        <v>2</v>
      </c>
      <c r="C5" s="9"/>
      <c r="D5" s="7"/>
      <c r="E5" s="1"/>
      <c r="F5" s="1"/>
      <c r="G5" s="1"/>
      <c r="H5" s="1"/>
    </row>
    <row r="6" spans="1:8" s="1" customFormat="1" x14ac:dyDescent="0.25">
      <c r="A6" s="11">
        <v>1</v>
      </c>
      <c r="B6" s="11" t="s">
        <v>60</v>
      </c>
      <c r="C6" s="11">
        <v>2718.1</v>
      </c>
      <c r="D6" s="3"/>
    </row>
    <row r="7" spans="1:8" s="1" customFormat="1" x14ac:dyDescent="0.25">
      <c r="A7" s="11">
        <v>2</v>
      </c>
      <c r="B7" s="11" t="s">
        <v>59</v>
      </c>
      <c r="C7" s="11">
        <v>1201.2</v>
      </c>
      <c r="D7" s="42"/>
    </row>
    <row r="8" spans="1:8" s="5" customFormat="1" x14ac:dyDescent="0.25">
      <c r="A8" s="12"/>
      <c r="B8" s="12" t="s">
        <v>52</v>
      </c>
      <c r="C8" s="12">
        <f>SUM(C6:C7)</f>
        <v>3919.3</v>
      </c>
      <c r="D8" s="43">
        <f>C8</f>
        <v>3919.3</v>
      </c>
    </row>
    <row r="9" spans="1:8" x14ac:dyDescent="0.25">
      <c r="A9" s="13"/>
      <c r="B9" s="3" t="s">
        <v>13</v>
      </c>
      <c r="C9" s="13"/>
      <c r="D9" s="44"/>
    </row>
    <row r="10" spans="1:8" ht="15" customHeight="1" x14ac:dyDescent="0.25">
      <c r="A10" s="13">
        <v>1</v>
      </c>
      <c r="B10" s="11" t="s">
        <v>125</v>
      </c>
      <c r="C10" s="12">
        <v>7786.95</v>
      </c>
      <c r="D10" s="43">
        <f>C10+D8</f>
        <v>11706.25</v>
      </c>
    </row>
    <row r="11" spans="1:8" s="5" customFormat="1" x14ac:dyDescent="0.25">
      <c r="A11" s="13"/>
      <c r="B11" s="3" t="s">
        <v>15</v>
      </c>
      <c r="C11" s="13"/>
      <c r="D11" s="43"/>
    </row>
    <row r="12" spans="1:8" x14ac:dyDescent="0.25">
      <c r="A12" s="13">
        <v>1</v>
      </c>
      <c r="B12" s="11" t="s">
        <v>136</v>
      </c>
      <c r="C12" s="13">
        <v>2305</v>
      </c>
      <c r="D12" s="43"/>
    </row>
    <row r="13" spans="1:8" x14ac:dyDescent="0.25">
      <c r="A13" s="12">
        <v>2</v>
      </c>
      <c r="B13" s="77" t="s">
        <v>137</v>
      </c>
      <c r="C13" s="78">
        <v>3458.9</v>
      </c>
      <c r="D13" s="43"/>
    </row>
    <row r="14" spans="1:8" x14ac:dyDescent="0.25">
      <c r="A14" s="12">
        <v>3</v>
      </c>
      <c r="B14" s="11" t="s">
        <v>138</v>
      </c>
      <c r="C14" s="78">
        <v>3428.1</v>
      </c>
      <c r="D14" s="12"/>
    </row>
    <row r="15" spans="1:8" x14ac:dyDescent="0.25">
      <c r="A15" s="13">
        <v>4</v>
      </c>
      <c r="B15" s="11" t="s">
        <v>139</v>
      </c>
      <c r="C15" s="13">
        <v>4599.5</v>
      </c>
      <c r="D15" s="13"/>
    </row>
    <row r="16" spans="1:8" x14ac:dyDescent="0.25">
      <c r="A16" s="13"/>
      <c r="B16" s="3" t="s">
        <v>53</v>
      </c>
      <c r="C16" s="12">
        <f>SUM(C12:C15)</f>
        <v>13791.5</v>
      </c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0" zoomScaleNormal="65" workbookViewId="0">
      <selection activeCell="M17" sqref="M17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7.85546875" customWidth="1"/>
    <col min="7" max="7" width="16.140625" customWidth="1"/>
    <col min="8" max="8" width="15.28515625" customWidth="1"/>
    <col min="9" max="9" width="17.42578125" customWidth="1"/>
    <col min="10" max="10" width="16.140625" customWidth="1"/>
    <col min="11" max="11" width="15.85546875" customWidth="1"/>
    <col min="12" max="13" width="15.28515625" customWidth="1"/>
    <col min="14" max="14" width="19.28515625" customWidth="1"/>
  </cols>
  <sheetData>
    <row r="1" spans="1:14" ht="21" x14ac:dyDescent="0.35">
      <c r="A1" s="74" t="s">
        <v>54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5.75" x14ac:dyDescent="0.25">
      <c r="A2" s="2" t="s">
        <v>42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111096.05</v>
      </c>
      <c r="C4" s="24">
        <f t="shared" ref="C4:N4" si="0">C5+C6+C7</f>
        <v>77973.78</v>
      </c>
      <c r="D4" s="24">
        <f t="shared" si="0"/>
        <v>79717.05</v>
      </c>
      <c r="E4" s="24">
        <f t="shared" si="0"/>
        <v>78392.05</v>
      </c>
      <c r="F4" s="24">
        <f t="shared" si="0"/>
        <v>78392.05</v>
      </c>
      <c r="G4" s="24">
        <f t="shared" si="0"/>
        <v>78392.05</v>
      </c>
      <c r="H4" s="24">
        <f t="shared" si="0"/>
        <v>82737.11</v>
      </c>
      <c r="I4" s="24">
        <f t="shared" si="0"/>
        <v>82737.11</v>
      </c>
      <c r="J4" s="24">
        <f t="shared" si="0"/>
        <v>82737.11</v>
      </c>
      <c r="K4" s="24">
        <f t="shared" si="0"/>
        <v>82737.11</v>
      </c>
      <c r="L4" s="24">
        <f t="shared" si="0"/>
        <v>82737.11</v>
      </c>
      <c r="M4" s="24">
        <f t="shared" si="0"/>
        <v>85041.21</v>
      </c>
      <c r="N4" s="24">
        <f t="shared" si="0"/>
        <v>1002689.7899999999</v>
      </c>
    </row>
    <row r="5" spans="1:14" ht="39" customHeight="1" x14ac:dyDescent="0.35">
      <c r="A5" s="28" t="s">
        <v>17</v>
      </c>
      <c r="B5" s="25">
        <v>42635.86</v>
      </c>
      <c r="C5" s="25">
        <v>42635.86</v>
      </c>
      <c r="D5" s="25">
        <v>42635.86</v>
      </c>
      <c r="E5" s="25">
        <v>42635.86</v>
      </c>
      <c r="F5" s="25">
        <v>42635.86</v>
      </c>
      <c r="G5" s="25">
        <v>42635.86</v>
      </c>
      <c r="H5" s="25">
        <v>45713.61</v>
      </c>
      <c r="I5" s="25">
        <v>45713.61</v>
      </c>
      <c r="J5" s="25">
        <v>45713.61</v>
      </c>
      <c r="K5" s="25">
        <v>45713.61</v>
      </c>
      <c r="L5" s="25">
        <v>45713.61</v>
      </c>
      <c r="M5" s="25">
        <v>45713.61</v>
      </c>
      <c r="N5" s="25">
        <f t="shared" ref="N5:N23" si="1">SUM(B5:M5)</f>
        <v>530096.81999999995</v>
      </c>
    </row>
    <row r="6" spans="1:14" ht="44.25" customHeight="1" x14ac:dyDescent="0.35">
      <c r="A6" s="28" t="s">
        <v>39</v>
      </c>
      <c r="B6" s="25">
        <v>35756.19</v>
      </c>
      <c r="C6" s="25">
        <v>35337.919999999998</v>
      </c>
      <c r="D6" s="25">
        <v>35756.19</v>
      </c>
      <c r="E6" s="25">
        <v>35756.19</v>
      </c>
      <c r="F6" s="25">
        <v>35756.19</v>
      </c>
      <c r="G6" s="25">
        <v>35756.19</v>
      </c>
      <c r="H6" s="25">
        <v>37023.5</v>
      </c>
      <c r="I6" s="25">
        <v>37023.5</v>
      </c>
      <c r="J6" s="25">
        <v>37023.5</v>
      </c>
      <c r="K6" s="25">
        <v>37023.5</v>
      </c>
      <c r="L6" s="25">
        <v>37023.5</v>
      </c>
      <c r="M6" s="25">
        <v>37023.5</v>
      </c>
      <c r="N6" s="25">
        <f>SUM(B6:M6)</f>
        <v>436259.87</v>
      </c>
    </row>
    <row r="7" spans="1:14" ht="44.25" customHeight="1" x14ac:dyDescent="0.35">
      <c r="A7" s="28" t="s">
        <v>32</v>
      </c>
      <c r="B7" s="25">
        <v>32704</v>
      </c>
      <c r="C7" s="25"/>
      <c r="D7" s="25">
        <v>1325</v>
      </c>
      <c r="E7" s="25"/>
      <c r="F7" s="25"/>
      <c r="G7" s="25"/>
      <c r="H7" s="25"/>
      <c r="I7" s="25"/>
      <c r="J7" s="25"/>
      <c r="K7" s="25"/>
      <c r="L7" s="25"/>
      <c r="M7" s="25">
        <v>2304.1</v>
      </c>
      <c r="N7" s="25">
        <f>SUM(B7:M7)</f>
        <v>36333.1</v>
      </c>
    </row>
    <row r="8" spans="1:14" ht="36" customHeight="1" x14ac:dyDescent="0.35">
      <c r="A8" s="29" t="s">
        <v>18</v>
      </c>
      <c r="B8" s="24">
        <f>B9+B10+B11+B12+B13</f>
        <v>69220.259999999995</v>
      </c>
      <c r="C8" s="24">
        <f t="shared" ref="C8:M8" si="2">C9+C10+C11+C12+C13</f>
        <v>74648.23</v>
      </c>
      <c r="D8" s="24">
        <f t="shared" si="2"/>
        <v>73806.84</v>
      </c>
      <c r="E8" s="24">
        <f t="shared" si="2"/>
        <v>80044.850000000006</v>
      </c>
      <c r="F8" s="24">
        <f t="shared" si="2"/>
        <v>81801.45</v>
      </c>
      <c r="G8" s="24">
        <f t="shared" si="2"/>
        <v>89530.62999999999</v>
      </c>
      <c r="H8" s="24">
        <f t="shared" si="2"/>
        <v>69173.460000000006</v>
      </c>
      <c r="I8" s="24">
        <f t="shared" si="2"/>
        <v>76710.03</v>
      </c>
      <c r="J8" s="24">
        <f t="shared" si="2"/>
        <v>81001.81</v>
      </c>
      <c r="K8" s="24">
        <f t="shared" si="2"/>
        <v>102019.91</v>
      </c>
      <c r="L8" s="24">
        <f t="shared" si="2"/>
        <v>72782.17</v>
      </c>
      <c r="M8" s="24">
        <f t="shared" si="2"/>
        <v>76445.39</v>
      </c>
      <c r="N8" s="24">
        <f t="shared" si="1"/>
        <v>947185.03000000014</v>
      </c>
    </row>
    <row r="9" spans="1:14" ht="40.5" customHeight="1" x14ac:dyDescent="0.35">
      <c r="A9" s="28" t="s">
        <v>19</v>
      </c>
      <c r="B9" s="25">
        <v>2158.92</v>
      </c>
      <c r="C9" s="25">
        <v>10555.72</v>
      </c>
      <c r="D9" s="25">
        <v>5008.92</v>
      </c>
      <c r="E9" s="25">
        <v>9939.82</v>
      </c>
      <c r="F9" s="25">
        <v>6315.85</v>
      </c>
      <c r="G9" s="25">
        <v>18765.150000000001</v>
      </c>
      <c r="H9" s="25">
        <f>2158.92+1408.33</f>
        <v>3567.25</v>
      </c>
      <c r="I9" s="25">
        <v>7729.02</v>
      </c>
      <c r="J9" s="25">
        <v>2158.92</v>
      </c>
      <c r="K9" s="25">
        <v>2158.92</v>
      </c>
      <c r="L9" s="25">
        <v>3869.92</v>
      </c>
      <c r="M9" s="25">
        <v>9994.07</v>
      </c>
      <c r="N9" s="24">
        <f t="shared" si="1"/>
        <v>82222.479999999981</v>
      </c>
    </row>
    <row r="10" spans="1:14" ht="45.75" customHeight="1" x14ac:dyDescent="0.35">
      <c r="A10" s="28" t="s">
        <v>20</v>
      </c>
      <c r="B10" s="26">
        <v>5832</v>
      </c>
      <c r="C10" s="25">
        <v>5832</v>
      </c>
      <c r="D10" s="25">
        <v>8958</v>
      </c>
      <c r="E10" s="25">
        <v>10075.1</v>
      </c>
      <c r="F10" s="25">
        <v>14325.03</v>
      </c>
      <c r="G10" s="25">
        <v>13502.5</v>
      </c>
      <c r="H10" s="25">
        <v>8937</v>
      </c>
      <c r="I10" s="25">
        <v>10720.5</v>
      </c>
      <c r="J10" s="25">
        <v>12875.3</v>
      </c>
      <c r="K10" s="25">
        <v>6941</v>
      </c>
      <c r="L10" s="25">
        <v>5832</v>
      </c>
      <c r="M10" s="25">
        <v>5832</v>
      </c>
      <c r="N10" s="24">
        <f t="shared" si="1"/>
        <v>109662.43000000001</v>
      </c>
    </row>
    <row r="11" spans="1:14" ht="45.75" customHeight="1" x14ac:dyDescent="0.35">
      <c r="A11" s="36" t="s">
        <v>30</v>
      </c>
      <c r="B11" s="26"/>
      <c r="C11" s="25"/>
      <c r="D11" s="25"/>
      <c r="E11" s="25"/>
      <c r="F11" s="25">
        <v>3578.44</v>
      </c>
      <c r="G11" s="25"/>
      <c r="H11" s="25"/>
      <c r="I11" s="25"/>
      <c r="J11" s="25"/>
      <c r="K11" s="25"/>
      <c r="L11" s="25">
        <v>865.26</v>
      </c>
      <c r="M11" s="25">
        <v>969.4</v>
      </c>
      <c r="N11" s="24">
        <f t="shared" si="1"/>
        <v>5413.0999999999995</v>
      </c>
    </row>
    <row r="12" spans="1:14" ht="45.75" customHeight="1" x14ac:dyDescent="0.35">
      <c r="A12" s="36" t="s">
        <v>38</v>
      </c>
      <c r="B12" s="26">
        <v>53498.5</v>
      </c>
      <c r="C12" s="26">
        <v>53498.5</v>
      </c>
      <c r="D12" s="25">
        <v>53498.5</v>
      </c>
      <c r="E12" s="25">
        <v>53498.5</v>
      </c>
      <c r="F12" s="25">
        <f>53498.5+319.15</f>
        <v>53817.65</v>
      </c>
      <c r="G12" s="25">
        <v>53498.5</v>
      </c>
      <c r="H12" s="25">
        <v>53498.5</v>
      </c>
      <c r="I12" s="25">
        <v>53498.5</v>
      </c>
      <c r="J12" s="25">
        <v>53498.5</v>
      </c>
      <c r="K12" s="25">
        <v>84298.5</v>
      </c>
      <c r="L12" s="25">
        <v>53498.5</v>
      </c>
      <c r="M12" s="25">
        <v>53498.5</v>
      </c>
      <c r="N12" s="24">
        <f t="shared" si="1"/>
        <v>673101.15</v>
      </c>
    </row>
    <row r="13" spans="1:14" ht="21.75" customHeight="1" x14ac:dyDescent="0.35">
      <c r="A13" s="28" t="s">
        <v>21</v>
      </c>
      <c r="B13" s="25">
        <v>7730.84</v>
      </c>
      <c r="C13" s="25">
        <v>4762.01</v>
      </c>
      <c r="D13" s="25">
        <v>6341.42</v>
      </c>
      <c r="E13" s="25">
        <v>6531.43</v>
      </c>
      <c r="F13" s="25">
        <v>3764.48</v>
      </c>
      <c r="G13" s="25">
        <v>3764.48</v>
      </c>
      <c r="H13" s="25">
        <v>3170.71</v>
      </c>
      <c r="I13" s="25">
        <v>4762.01</v>
      </c>
      <c r="J13" s="25">
        <v>12469.09</v>
      </c>
      <c r="K13" s="25">
        <v>8621.49</v>
      </c>
      <c r="L13" s="25">
        <v>8716.49</v>
      </c>
      <c r="M13" s="25">
        <v>6151.42</v>
      </c>
      <c r="N13" s="25">
        <f t="shared" si="1"/>
        <v>76785.87</v>
      </c>
    </row>
    <row r="14" spans="1:14" ht="23.25" customHeight="1" x14ac:dyDescent="0.35">
      <c r="A14" s="29" t="s">
        <v>22</v>
      </c>
      <c r="B14" s="24">
        <f>B15+B16+B17</f>
        <v>4682.3</v>
      </c>
      <c r="C14" s="24">
        <f t="shared" ref="C14:M14" si="3">C15+C16+C17</f>
        <v>0</v>
      </c>
      <c r="D14" s="24">
        <f t="shared" si="3"/>
        <v>3500</v>
      </c>
      <c r="E14" s="24">
        <f t="shared" si="3"/>
        <v>13946</v>
      </c>
      <c r="F14" s="24">
        <f t="shared" si="3"/>
        <v>6973</v>
      </c>
      <c r="G14" s="24">
        <f t="shared" si="3"/>
        <v>9285</v>
      </c>
      <c r="H14" s="24">
        <f t="shared" si="3"/>
        <v>0</v>
      </c>
      <c r="I14" s="24">
        <f t="shared" si="3"/>
        <v>15190.5</v>
      </c>
      <c r="J14" s="24">
        <f t="shared" si="3"/>
        <v>426322.51</v>
      </c>
      <c r="K14" s="24">
        <f t="shared" si="3"/>
        <v>9186.9500000000007</v>
      </c>
      <c r="L14" s="24">
        <f t="shared" si="3"/>
        <v>6158.5300000000007</v>
      </c>
      <c r="M14" s="24">
        <f t="shared" si="3"/>
        <v>26204.799999999999</v>
      </c>
      <c r="N14" s="24">
        <f t="shared" si="1"/>
        <v>521449.59</v>
      </c>
    </row>
    <row r="15" spans="1:14" ht="42" customHeight="1" x14ac:dyDescent="0.35">
      <c r="A15" s="28" t="s">
        <v>23</v>
      </c>
      <c r="B15" s="25">
        <v>3919.3</v>
      </c>
      <c r="C15" s="25"/>
      <c r="D15" s="25"/>
      <c r="E15" s="25"/>
      <c r="F15" s="25"/>
      <c r="G15" s="25"/>
      <c r="H15" s="25"/>
      <c r="I15" s="25"/>
      <c r="J15" s="25"/>
      <c r="K15" s="25">
        <v>7786.95</v>
      </c>
      <c r="L15" s="25"/>
      <c r="M15" s="25">
        <f>11486.5+2305</f>
        <v>13791.5</v>
      </c>
      <c r="N15" s="25">
        <f t="shared" si="1"/>
        <v>25497.75</v>
      </c>
    </row>
    <row r="16" spans="1:14" ht="40.5" customHeight="1" x14ac:dyDescent="0.35">
      <c r="A16" s="28" t="s">
        <v>24</v>
      </c>
      <c r="B16" s="25">
        <v>763</v>
      </c>
      <c r="C16" s="25"/>
      <c r="D16" s="25">
        <v>3500</v>
      </c>
      <c r="E16" s="25">
        <v>13946</v>
      </c>
      <c r="F16" s="25">
        <v>6973</v>
      </c>
      <c r="G16" s="25">
        <v>9285</v>
      </c>
      <c r="H16" s="25"/>
      <c r="I16" s="25">
        <v>15190.5</v>
      </c>
      <c r="J16" s="25">
        <v>426322.51</v>
      </c>
      <c r="K16" s="25">
        <v>1400</v>
      </c>
      <c r="L16" s="25">
        <v>2479</v>
      </c>
      <c r="M16" s="25">
        <f>14718.3-2305</f>
        <v>12413.3</v>
      </c>
      <c r="N16" s="25">
        <f t="shared" si="1"/>
        <v>492272.31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>
        <v>3679.53</v>
      </c>
      <c r="M17" s="25"/>
      <c r="N17" s="25">
        <f t="shared" si="1"/>
        <v>3679.53</v>
      </c>
    </row>
    <row r="18" spans="1:14" ht="40.5" customHeight="1" x14ac:dyDescent="0.35">
      <c r="A18" s="46" t="s">
        <v>41</v>
      </c>
      <c r="B18" s="25"/>
      <c r="C18" s="25"/>
      <c r="D18" s="25"/>
      <c r="E18" s="25"/>
      <c r="F18" s="25">
        <v>12904.7</v>
      </c>
      <c r="G18" s="25">
        <v>4574</v>
      </c>
      <c r="H18" s="25"/>
      <c r="I18" s="25">
        <v>36980</v>
      </c>
      <c r="J18" s="25"/>
      <c r="K18" s="25"/>
      <c r="L18" s="25"/>
      <c r="M18" s="25"/>
      <c r="N18" s="25">
        <f t="shared" si="1"/>
        <v>54458.7</v>
      </c>
    </row>
    <row r="19" spans="1:14" ht="40.5" customHeight="1" x14ac:dyDescent="0.35">
      <c r="A19" s="29" t="s">
        <v>43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37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44</v>
      </c>
      <c r="B20" s="25"/>
      <c r="C20" s="25"/>
      <c r="D20" s="25"/>
      <c r="E20" s="25"/>
      <c r="F20" s="25"/>
      <c r="G20" s="25"/>
      <c r="H20" s="25"/>
      <c r="I20" s="25"/>
      <c r="J20" s="25"/>
      <c r="K20" s="48"/>
      <c r="L20" s="25"/>
      <c r="M20" s="25"/>
      <c r="N20" s="25">
        <f t="shared" si="5"/>
        <v>0</v>
      </c>
    </row>
    <row r="21" spans="1:14" ht="40.5" customHeight="1" x14ac:dyDescent="0.35">
      <c r="A21" s="28" t="s">
        <v>45</v>
      </c>
      <c r="B21" s="25"/>
      <c r="C21" s="25"/>
      <c r="D21" s="25"/>
      <c r="E21" s="25"/>
      <c r="F21" s="25"/>
      <c r="G21" s="25"/>
      <c r="H21" s="25"/>
      <c r="I21" s="25"/>
      <c r="J21" s="25"/>
      <c r="K21" s="48"/>
      <c r="L21" s="25"/>
      <c r="M21" s="25"/>
      <c r="N21" s="25">
        <f t="shared" si="5"/>
        <v>0</v>
      </c>
    </row>
    <row r="22" spans="1:14" ht="40.5" customHeight="1" x14ac:dyDescent="0.35">
      <c r="A22" s="36" t="s">
        <v>46</v>
      </c>
      <c r="B22" s="25"/>
      <c r="C22" s="25"/>
      <c r="D22" s="25"/>
      <c r="E22" s="25"/>
      <c r="F22" s="25"/>
      <c r="G22" s="25"/>
      <c r="H22" s="25"/>
      <c r="I22" s="25"/>
      <c r="J22" s="25"/>
      <c r="K22" s="48"/>
      <c r="L22" s="25"/>
      <c r="M22" s="25"/>
      <c r="N22" s="25">
        <f t="shared" si="5"/>
        <v>0</v>
      </c>
    </row>
    <row r="23" spans="1:14" ht="39.75" customHeight="1" x14ac:dyDescent="0.35">
      <c r="A23" s="29" t="s">
        <v>47</v>
      </c>
      <c r="B23" s="24">
        <v>36661.410000000003</v>
      </c>
      <c r="C23" s="24">
        <v>36661.410000000003</v>
      </c>
      <c r="D23" s="24">
        <v>36661.410000000003</v>
      </c>
      <c r="E23" s="24">
        <v>36661.410000000003</v>
      </c>
      <c r="F23" s="24">
        <v>36661.410000000003</v>
      </c>
      <c r="G23" s="24">
        <v>36661.410000000003</v>
      </c>
      <c r="H23" s="24">
        <v>40282.29</v>
      </c>
      <c r="I23" s="24">
        <v>40282.29</v>
      </c>
      <c r="J23" s="24">
        <v>40282.29</v>
      </c>
      <c r="K23" s="37">
        <v>40282.29</v>
      </c>
      <c r="L23" s="24">
        <v>40282.29</v>
      </c>
      <c r="M23" s="24">
        <v>40282.29</v>
      </c>
      <c r="N23" s="24">
        <f t="shared" si="1"/>
        <v>461662.19999999995</v>
      </c>
    </row>
    <row r="24" spans="1:14" ht="22.5" customHeight="1" x14ac:dyDescent="0.35">
      <c r="A24" s="29" t="s">
        <v>25</v>
      </c>
      <c r="B24" s="37">
        <f>B4+B8+B14+B23+B18+B19</f>
        <v>221660.02</v>
      </c>
      <c r="C24" s="37">
        <f t="shared" ref="C24:N24" si="6">C4+C8+C14+C23+C18+C19</f>
        <v>189283.42</v>
      </c>
      <c r="D24" s="37">
        <f t="shared" si="6"/>
        <v>193685.30000000002</v>
      </c>
      <c r="E24" s="37">
        <f t="shared" si="6"/>
        <v>209044.31000000003</v>
      </c>
      <c r="F24" s="37">
        <f t="shared" si="6"/>
        <v>216732.61000000002</v>
      </c>
      <c r="G24" s="37">
        <f t="shared" si="6"/>
        <v>218443.09</v>
      </c>
      <c r="H24" s="37">
        <f t="shared" si="6"/>
        <v>192192.86000000002</v>
      </c>
      <c r="I24" s="37">
        <f t="shared" si="6"/>
        <v>251899.93000000002</v>
      </c>
      <c r="J24" s="37">
        <f t="shared" si="6"/>
        <v>630343.72</v>
      </c>
      <c r="K24" s="37">
        <f t="shared" si="6"/>
        <v>234226.26000000004</v>
      </c>
      <c r="L24" s="37">
        <f t="shared" si="6"/>
        <v>201960.1</v>
      </c>
      <c r="M24" s="37">
        <f t="shared" si="6"/>
        <v>227973.69</v>
      </c>
      <c r="N24" s="37">
        <f t="shared" si="6"/>
        <v>2987445.3100000005</v>
      </c>
    </row>
    <row r="25" spans="1:14" ht="15.75" x14ac:dyDescent="0.25">
      <c r="A25" s="75" t="s">
        <v>50</v>
      </c>
      <c r="B25" s="75"/>
      <c r="C25" s="75"/>
      <c r="D25" s="30"/>
      <c r="E25" s="30"/>
      <c r="F25" s="30"/>
      <c r="G25" s="41"/>
      <c r="H25" s="30"/>
      <c r="I25" s="30"/>
      <c r="J25" s="30"/>
      <c r="K25" s="30"/>
      <c r="L25" s="76" t="s">
        <v>29</v>
      </c>
      <c r="M25" s="76"/>
      <c r="N25" s="76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5" t="s">
        <v>27</v>
      </c>
      <c r="B27" s="75"/>
      <c r="C27" s="75"/>
      <c r="D27" s="30"/>
      <c r="E27" s="30"/>
      <c r="F27" s="30"/>
      <c r="G27" s="30"/>
      <c r="H27" s="30"/>
      <c r="I27" s="30"/>
      <c r="J27" s="30"/>
      <c r="K27" s="30"/>
      <c r="L27" s="76" t="s">
        <v>33</v>
      </c>
      <c r="M27" s="76"/>
      <c r="N27" s="76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2"/>
  <sheetViews>
    <sheetView workbookViewId="0">
      <selection activeCell="D14" sqref="D14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70" t="s">
        <v>55</v>
      </c>
      <c r="C1" s="70"/>
      <c r="D1" s="70"/>
    </row>
    <row r="2" spans="1:4" ht="15.75" x14ac:dyDescent="0.25">
      <c r="A2" s="1"/>
      <c r="B2" s="73" t="s">
        <v>42</v>
      </c>
      <c r="C2" s="73"/>
      <c r="D2" s="73"/>
    </row>
    <row r="3" spans="1:4" ht="15.75" x14ac:dyDescent="0.25">
      <c r="A3" s="1"/>
      <c r="B3" s="70" t="s">
        <v>40</v>
      </c>
      <c r="C3" s="70"/>
      <c r="D3" s="70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ht="15.75" x14ac:dyDescent="0.25">
      <c r="A5" s="7"/>
      <c r="B5" s="49" t="s">
        <v>8</v>
      </c>
      <c r="C5" s="7"/>
      <c r="D5" s="8"/>
    </row>
    <row r="6" spans="1:4" ht="31.5" x14ac:dyDescent="0.25">
      <c r="A6" s="7">
        <v>1</v>
      </c>
      <c r="B6" s="50" t="s">
        <v>88</v>
      </c>
      <c r="C6" s="11">
        <f>7266.2</f>
        <v>7266.2</v>
      </c>
      <c r="D6" s="62"/>
    </row>
    <row r="7" spans="1:4" ht="31.5" x14ac:dyDescent="0.25">
      <c r="A7" s="7">
        <v>2</v>
      </c>
      <c r="B7" s="68" t="s">
        <v>89</v>
      </c>
      <c r="C7" s="7">
        <v>3442.5</v>
      </c>
      <c r="D7" s="51"/>
    </row>
    <row r="8" spans="1:4" x14ac:dyDescent="0.25">
      <c r="A8" s="7">
        <v>3</v>
      </c>
      <c r="B8" s="34" t="s">
        <v>90</v>
      </c>
      <c r="C8" s="11">
        <v>2196</v>
      </c>
      <c r="D8" s="62"/>
    </row>
    <row r="9" spans="1:4" x14ac:dyDescent="0.25">
      <c r="A9" s="9"/>
      <c r="B9" s="40" t="s">
        <v>79</v>
      </c>
      <c r="C9" s="9">
        <f>SUM(C6:C8)</f>
        <v>12904.7</v>
      </c>
      <c r="D9" s="9">
        <f>C9</f>
        <v>12904.7</v>
      </c>
    </row>
    <row r="10" spans="1:4" x14ac:dyDescent="0.25">
      <c r="A10" s="11"/>
      <c r="B10" s="3" t="s">
        <v>9</v>
      </c>
      <c r="C10" s="39"/>
      <c r="D10" s="3"/>
    </row>
    <row r="11" spans="1:4" x14ac:dyDescent="0.25">
      <c r="A11" s="13">
        <v>1</v>
      </c>
      <c r="B11" s="11" t="s">
        <v>97</v>
      </c>
      <c r="C11" s="16">
        <v>4574</v>
      </c>
      <c r="D11" s="12">
        <f>C11+D9</f>
        <v>17478.7</v>
      </c>
    </row>
    <row r="12" spans="1:4" x14ac:dyDescent="0.25">
      <c r="A12" s="13"/>
      <c r="B12" s="12" t="s">
        <v>11</v>
      </c>
      <c r="C12" s="16"/>
      <c r="D12" s="45"/>
    </row>
    <row r="13" spans="1:4" ht="30" x14ac:dyDescent="0.25">
      <c r="A13" s="13">
        <v>1</v>
      </c>
      <c r="B13" s="69" t="s">
        <v>109</v>
      </c>
      <c r="C13" s="16">
        <v>36980</v>
      </c>
      <c r="D13" s="45">
        <f>C13+D11</f>
        <v>54458.7</v>
      </c>
    </row>
    <row r="14" spans="1:4" x14ac:dyDescent="0.25">
      <c r="A14" s="13"/>
      <c r="B14" s="11"/>
      <c r="C14" s="16"/>
      <c r="D14" s="45"/>
    </row>
    <row r="15" spans="1:4" x14ac:dyDescent="0.25">
      <c r="A15" s="32"/>
      <c r="B15" s="33"/>
      <c r="C15" s="12"/>
      <c r="D15" s="12"/>
    </row>
    <row r="16" spans="1:4" x14ac:dyDescent="0.25">
      <c r="A16" s="14"/>
      <c r="B16" s="21"/>
      <c r="C16" s="15"/>
      <c r="D16" s="47"/>
    </row>
    <row r="17" spans="1:4" x14ac:dyDescent="0.25">
      <c r="A17" s="13"/>
      <c r="B17" s="66"/>
      <c r="C17" s="13"/>
      <c r="D17" s="13"/>
    </row>
    <row r="18" spans="1:4" x14ac:dyDescent="0.25">
      <c r="A18" s="13"/>
      <c r="B18" s="11"/>
      <c r="C18" s="11"/>
      <c r="D18" s="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3"/>
      <c r="C20" s="13"/>
      <c r="D20" s="12"/>
    </row>
    <row r="21" spans="1:4" x14ac:dyDescent="0.25">
      <c r="A21" s="13"/>
      <c r="B21" s="13"/>
      <c r="C21" s="13"/>
      <c r="D21" s="12"/>
    </row>
    <row r="22" spans="1:4" x14ac:dyDescent="0.25">
      <c r="A22" s="13"/>
      <c r="B22" s="40"/>
      <c r="C22" s="12"/>
      <c r="D22" s="13"/>
    </row>
    <row r="23" spans="1:4" x14ac:dyDescent="0.25">
      <c r="A23" s="13"/>
      <c r="B23" s="13"/>
      <c r="C23" s="13"/>
      <c r="D23" s="12"/>
    </row>
    <row r="24" spans="1:4" x14ac:dyDescent="0.25">
      <c r="A24" s="13"/>
      <c r="B24" s="13"/>
      <c r="C24" s="13"/>
      <c r="D24" s="12"/>
    </row>
    <row r="25" spans="1:4" x14ac:dyDescent="0.25">
      <c r="A25" s="13"/>
      <c r="B25" s="13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3"/>
      <c r="C27" s="13"/>
      <c r="D27" s="12"/>
    </row>
    <row r="28" spans="1:4" x14ac:dyDescent="0.25">
      <c r="A28" s="13"/>
      <c r="B28" s="11"/>
      <c r="C28" s="13"/>
      <c r="D28" s="12"/>
    </row>
    <row r="29" spans="1:4" x14ac:dyDescent="0.25">
      <c r="A29" s="13"/>
      <c r="B29" s="13"/>
      <c r="C29" s="13"/>
      <c r="D29" s="12"/>
    </row>
    <row r="30" spans="1:4" x14ac:dyDescent="0.25">
      <c r="A30" s="13"/>
      <c r="B30" s="12"/>
      <c r="C30" s="12"/>
      <c r="D30" s="12"/>
    </row>
    <row r="31" spans="1:4" x14ac:dyDescent="0.25">
      <c r="A31" s="13"/>
      <c r="B31" s="12"/>
      <c r="C31" s="13"/>
      <c r="D31" s="12"/>
    </row>
    <row r="32" spans="1:4" x14ac:dyDescent="0.25">
      <c r="A32" s="13"/>
      <c r="B32" s="13"/>
      <c r="C32" s="13"/>
      <c r="D32" s="12"/>
    </row>
    <row r="33" spans="1:4" x14ac:dyDescent="0.25">
      <c r="A33" s="13"/>
      <c r="B33" s="13"/>
      <c r="C33" s="13"/>
      <c r="D33" s="13"/>
    </row>
    <row r="34" spans="1:4" x14ac:dyDescent="0.25">
      <c r="A34" s="13"/>
      <c r="B34" s="3"/>
      <c r="C34" s="12"/>
      <c r="D34" s="12"/>
    </row>
    <row r="35" spans="1:4" x14ac:dyDescent="0.25">
      <c r="A35" s="13"/>
      <c r="B35" s="3"/>
      <c r="C35" s="12"/>
      <c r="D35" s="12"/>
    </row>
    <row r="36" spans="1:4" x14ac:dyDescent="0.25">
      <c r="A36" s="13"/>
      <c r="B36" s="11"/>
      <c r="C36" s="13"/>
      <c r="D36" s="12"/>
    </row>
    <row r="37" spans="1:4" x14ac:dyDescent="0.25">
      <c r="A37" s="13"/>
      <c r="B37" s="3"/>
      <c r="C37" s="12"/>
      <c r="D37" s="12"/>
    </row>
    <row r="38" spans="1:4" x14ac:dyDescent="0.25">
      <c r="A38" s="13"/>
      <c r="B38" s="11"/>
      <c r="C38" s="12"/>
      <c r="D38" s="12"/>
    </row>
    <row r="39" spans="1:4" x14ac:dyDescent="0.25">
      <c r="A39" s="13"/>
      <c r="B39" s="3"/>
      <c r="C39" s="12"/>
      <c r="D39" s="12"/>
    </row>
    <row r="40" spans="1:4" x14ac:dyDescent="0.25">
      <c r="A40" s="13"/>
      <c r="B40" s="11"/>
      <c r="C40" s="12"/>
      <c r="D40" s="12"/>
    </row>
    <row r="41" spans="1:4" x14ac:dyDescent="0.25">
      <c r="A41" s="13"/>
      <c r="B41" s="3"/>
      <c r="C41" s="12"/>
      <c r="D41" s="12"/>
    </row>
    <row r="42" spans="1:4" x14ac:dyDescent="0.25">
      <c r="A42" s="13"/>
      <c r="B42" s="3"/>
      <c r="C42" s="12"/>
      <c r="D42" s="12"/>
    </row>
    <row r="43" spans="1:4" x14ac:dyDescent="0.25">
      <c r="A43" s="13"/>
      <c r="B43" s="3"/>
      <c r="C43" s="12"/>
      <c r="D43" s="12"/>
    </row>
    <row r="44" spans="1:4" x14ac:dyDescent="0.25">
      <c r="A44" s="13"/>
      <c r="B44" s="3"/>
      <c r="C44" s="12"/>
      <c r="D44" s="12"/>
    </row>
    <row r="45" spans="1:4" x14ac:dyDescent="0.25">
      <c r="A45" s="13"/>
      <c r="B45" s="3"/>
      <c r="C45" s="12"/>
      <c r="D45" s="12"/>
    </row>
    <row r="46" spans="1:4" x14ac:dyDescent="0.25">
      <c r="A46" s="13"/>
      <c r="B46" s="3"/>
      <c r="C46" s="12"/>
      <c r="D46" s="12"/>
    </row>
    <row r="47" spans="1:4" x14ac:dyDescent="0.25">
      <c r="A47" s="13"/>
      <c r="B47" s="3"/>
      <c r="C47" s="12"/>
      <c r="D47" s="12"/>
    </row>
    <row r="48" spans="1:4" x14ac:dyDescent="0.25">
      <c r="A48" s="13"/>
      <c r="B48" s="3"/>
      <c r="C48" s="12"/>
      <c r="D48" s="12"/>
    </row>
    <row r="49" spans="1:4" x14ac:dyDescent="0.25">
      <c r="A49" s="13"/>
      <c r="B49" s="3"/>
      <c r="C49" s="12"/>
      <c r="D49" s="12"/>
    </row>
    <row r="50" spans="1:4" x14ac:dyDescent="0.25">
      <c r="A50" s="13"/>
      <c r="B50" s="3"/>
      <c r="C50" s="12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2"/>
      <c r="C52" s="12"/>
      <c r="D52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2016-01-25T07:26:22Z</cp:lastPrinted>
  <dcterms:created xsi:type="dcterms:W3CDTF">2011-07-25T05:21:17Z</dcterms:created>
  <dcterms:modified xsi:type="dcterms:W3CDTF">2025-01-21T08:09:53Z</dcterms:modified>
</cp:coreProperties>
</file>