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ГОРОД\Сосновая\"/>
    </mc:Choice>
  </mc:AlternateContent>
  <xr:revisionPtr revIDLastSave="0" documentId="13_ncr:1_{8F971AC4-EF18-4F30-811F-182B188D1C79}" xr6:coauthVersionLast="47" xr6:coauthVersionMax="47" xr10:uidLastSave="{00000000-0000-0000-0000-000000000000}"/>
  <bookViews>
    <workbookView xWindow="-120" yWindow="-120" windowWidth="29040" windowHeight="1584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5" l="1"/>
  <c r="D24" i="3"/>
  <c r="C24" i="3"/>
  <c r="D59" i="2"/>
  <c r="C59" i="2"/>
  <c r="C57" i="2"/>
  <c r="D64" i="1"/>
  <c r="C64" i="1"/>
  <c r="D26" i="6"/>
  <c r="D54" i="2"/>
  <c r="C54" i="2"/>
  <c r="D60" i="1"/>
  <c r="C60" i="1"/>
  <c r="D19" i="9"/>
  <c r="C19" i="9"/>
  <c r="K15" i="5"/>
  <c r="D16" i="4"/>
  <c r="C16" i="4"/>
  <c r="D24" i="6"/>
  <c r="C24" i="6"/>
  <c r="D48" i="2"/>
  <c r="C48" i="2"/>
  <c r="D55" i="1"/>
  <c r="C55" i="1"/>
  <c r="D19" i="3"/>
  <c r="D12" i="4"/>
  <c r="D20" i="6"/>
  <c r="C20" i="6"/>
  <c r="D44" i="2"/>
  <c r="C44" i="2"/>
  <c r="D49" i="1"/>
  <c r="C49" i="1"/>
  <c r="D17" i="3"/>
  <c r="C17" i="3"/>
  <c r="D36" i="2"/>
  <c r="C36" i="2"/>
  <c r="C45" i="1"/>
  <c r="D45" i="1" s="1"/>
  <c r="D13" i="3"/>
  <c r="C13" i="3"/>
  <c r="D15" i="9"/>
  <c r="C15" i="9"/>
  <c r="D32" i="2"/>
  <c r="C32" i="2"/>
  <c r="D41" i="1"/>
  <c r="C41" i="1"/>
  <c r="H24" i="5"/>
  <c r="C8" i="9"/>
  <c r="D8" i="9" s="1"/>
  <c r="C6" i="9"/>
  <c r="C16" i="6"/>
  <c r="C26" i="2"/>
  <c r="C37" i="1"/>
  <c r="C14" i="6" l="1"/>
  <c r="C20" i="2"/>
  <c r="C31" i="1"/>
  <c r="C24" i="1"/>
  <c r="C23" i="1"/>
  <c r="C25" i="1" s="1"/>
  <c r="C8" i="4"/>
  <c r="D8" i="4" s="1"/>
  <c r="D10" i="4" s="1"/>
  <c r="D6" i="7"/>
  <c r="D8" i="7" s="1"/>
  <c r="C10" i="6"/>
  <c r="D10" i="6" s="1"/>
  <c r="C14" i="2"/>
  <c r="C19" i="1"/>
  <c r="D19" i="1" s="1"/>
  <c r="C12" i="1"/>
  <c r="D12" i="1" s="1"/>
  <c r="C6" i="3"/>
  <c r="D6" i="3" s="1"/>
  <c r="D8" i="3" s="1"/>
  <c r="D6" i="6"/>
  <c r="D8" i="2"/>
  <c r="D10" i="2" s="1"/>
  <c r="C8" i="2"/>
  <c r="D8" i="1"/>
  <c r="C8" i="1"/>
  <c r="D14" i="2" l="1"/>
  <c r="D16" i="2" s="1"/>
  <c r="D20" i="2" s="1"/>
  <c r="D26" i="2" s="1"/>
  <c r="D25" i="1"/>
  <c r="D31" i="1"/>
  <c r="D37" i="1" s="1"/>
  <c r="D14" i="6"/>
  <c r="D16" i="6" s="1"/>
  <c r="M4" i="5"/>
  <c r="L4" i="5"/>
  <c r="K4" i="5"/>
  <c r="J4" i="5"/>
  <c r="I4" i="5"/>
  <c r="H4" i="5"/>
  <c r="G4" i="5"/>
  <c r="F4" i="5"/>
  <c r="E4" i="5"/>
  <c r="D4" i="5"/>
  <c r="C4" i="5"/>
  <c r="B4" i="5"/>
  <c r="K14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J14" i="5"/>
  <c r="I14" i="5"/>
  <c r="H14" i="5"/>
  <c r="G14" i="5"/>
  <c r="F14" i="5"/>
  <c r="E14" i="5"/>
  <c r="D14" i="5"/>
  <c r="C14" i="5"/>
  <c r="B14" i="5"/>
  <c r="B24" i="5" l="1"/>
  <c r="J24" i="5"/>
  <c r="F24" i="5"/>
  <c r="L24" i="5"/>
  <c r="E24" i="5"/>
  <c r="I24" i="5"/>
  <c r="M24" i="5"/>
  <c r="G24" i="5"/>
  <c r="K24" i="5"/>
  <c r="D24" i="5"/>
  <c r="C24" i="5"/>
  <c r="N19" i="5"/>
  <c r="N6" i="5"/>
  <c r="N23" i="5"/>
  <c r="N13" i="5"/>
  <c r="N5" i="5"/>
  <c r="N4" i="5" l="1"/>
  <c r="N10" i="5" l="1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<sst xmlns="http://schemas.openxmlformats.org/spreadsheetml/2006/main" count="269" uniqueCount="138">
  <si>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</si>
  <si>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</si>
  <si>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</si>
  <si>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</si>
  <si>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</si>
  <si>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</si>
  <si>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</si>
  <si>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</si>
  <si>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</si>
  <si>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</si>
  <si>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</si>
  <si>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</si>
  <si>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</si>
  <si>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</si>
  <si>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</si>
  <si>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</si>
  <si>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</si>
  <si>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</si>
  <si>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</si>
  <si>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</si>
  <si>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</si>
  <si>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</si>
  <si>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</si>
  <si>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</si>
  <si>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</si>
  <si>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</si>
  <si>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</si>
  <si>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</si>
  <si>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</si>
  <si>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</si>
  <si>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</si>
  <si>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</si>
  <si>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</si>
  <si>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</si>
  <si>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</si>
  <si>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</si>
  <si>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</si>
  <si>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</si>
  <si>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</si>
  <si>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Сосновая,16</t>
  </si>
  <si>
    <t>уборка придомовой территории</t>
  </si>
  <si>
    <t>4.Дополнительные работы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</si>
  <si>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</si>
  <si>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</si>
  <si>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</si>
  <si>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</si>
  <si>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</si>
  <si>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</si>
  <si>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системы видеонаблюдения</t>
  </si>
  <si>
    <t>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</si>
  <si>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</si>
  <si>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</si>
  <si>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счёт  2023г</t>
  </si>
  <si>
    <t>Лицевой счет. Сводный расчет  2024г</t>
  </si>
  <si>
    <t xml:space="preserve">Ремонт подъездной двери </t>
  </si>
  <si>
    <t>Лицевой счёт  2024г</t>
  </si>
  <si>
    <t>Замена лампочек подъезд №2</t>
  </si>
  <si>
    <t>Штукатурка и покараска стен шахты лифта, зачистка стен Подъезд №2,3</t>
  </si>
  <si>
    <t>Итого за февраль</t>
  </si>
  <si>
    <t>Устранение течи на стояке ГВС квартира №182</t>
  </si>
  <si>
    <t>Демонтаж батареи, установка заглушек квартира №62</t>
  </si>
  <si>
    <t>Устранениетечи конвектора, установка заглушек квартира №95</t>
  </si>
  <si>
    <t>Итого за март</t>
  </si>
  <si>
    <t>Очистка подъездных козырьков от снега</t>
  </si>
  <si>
    <t>Установка электроавтомата подъезд №1 кв №32</t>
  </si>
  <si>
    <t>Замена электроавтомата на площадке и подключение электроэнергии в квартиру №81</t>
  </si>
  <si>
    <t>Замена прожектора</t>
  </si>
  <si>
    <t>Лицевой счёт 2024г</t>
  </si>
  <si>
    <t>Изготовление и установка рамы под теплообменник сварочные работы теплоузел №3-4</t>
  </si>
  <si>
    <t>Обвязка теплообменника сварочные работы</t>
  </si>
  <si>
    <t>Устранение течи на конвекторе Квартира №168,65</t>
  </si>
  <si>
    <t>Обследование квартиры на предмет течи Квартира№ 177,65</t>
  </si>
  <si>
    <t>Итого за апрель</t>
  </si>
  <si>
    <t>Демонтаж общедомовых приборов учета на поверку</t>
  </si>
  <si>
    <t>Обработка подвала от блох</t>
  </si>
  <si>
    <t>Итого за май</t>
  </si>
  <si>
    <t>Ремонт подъездной двери,3 установка ручки Подъезд №3</t>
  </si>
  <si>
    <t>Замена светильника подъезд №1</t>
  </si>
  <si>
    <t>Демонтаж замка на электрощите квартира №2</t>
  </si>
  <si>
    <t>Замена прожектора и светильника подъезд №2</t>
  </si>
  <si>
    <t>Замена кранов на стояках отопления на чердаке подъезд №2</t>
  </si>
  <si>
    <t>Поверка общедомового счетчика</t>
  </si>
  <si>
    <t>Услуги доставки счетчика</t>
  </si>
  <si>
    <t>Итого за июнь</t>
  </si>
  <si>
    <t>Ремонт обшивки ливневой канализации подъезд №1,2</t>
  </si>
  <si>
    <t>Замазка дыры на полу около входа в лифт, частичный ремонт полов подъезд №1</t>
  </si>
  <si>
    <t>Выдан жильцам новый навесной замок</t>
  </si>
  <si>
    <t>Замена светильников подъезд №1</t>
  </si>
  <si>
    <t>Ремонт детской площадки</t>
  </si>
  <si>
    <t>Выдано председателю МКД краска для нужд дома</t>
  </si>
  <si>
    <t>Частичный ремонт кровли квартира №123</t>
  </si>
  <si>
    <t>Итого за июль</t>
  </si>
  <si>
    <t>Ремонт подъездных дверей подъезд №1,2</t>
  </si>
  <si>
    <t>Очистка козырьков от мусора</t>
  </si>
  <si>
    <t>Обследование квартиры №122 на предмет течи</t>
  </si>
  <si>
    <t>Покраска детской площадки</t>
  </si>
  <si>
    <t>Покраска лавочек, мусорных баков и урн</t>
  </si>
  <si>
    <t>Скос травы на придомовой территории</t>
  </si>
  <si>
    <t xml:space="preserve">Покраска лавочек   </t>
  </si>
  <si>
    <t>Дезинсекция</t>
  </si>
  <si>
    <t>Частичный ремонт кровли  подъезд №3-4</t>
  </si>
  <si>
    <t>Изготовление и установка решетки у шахты лифта подъезд №3</t>
  </si>
  <si>
    <t>Ремонт примыкания шахты лифта и вентиляционного короба квартира №160,122</t>
  </si>
  <si>
    <t>Итого за август</t>
  </si>
  <si>
    <t>Вскрытие входной двери квартира №118, замена замка</t>
  </si>
  <si>
    <t>Замена тяги доводчика входной двер  подъезд №4</t>
  </si>
  <si>
    <t>Замена доводчика входной двери подъезд №1</t>
  </si>
  <si>
    <t>Итого за сентябрь</t>
  </si>
  <si>
    <t>Установка табличек пожарная безопасность</t>
  </si>
  <si>
    <t>Таблички пожарная безопасность</t>
  </si>
  <si>
    <t>Частичный ремонт подъездного козырька подъезд №4</t>
  </si>
  <si>
    <t>Установка замков в подвале подъезд №1,4</t>
  </si>
  <si>
    <t>Замена ручки скобы за июль Анком</t>
  </si>
  <si>
    <t>Замена светильников 3 штук,  лампочек и прожектора подъезд №3,4</t>
  </si>
  <si>
    <t>Замена свтеильника подъезд №2</t>
  </si>
  <si>
    <t>Замена батареи и двух кранов квартира №55</t>
  </si>
  <si>
    <t>Изготовление и установка двухкамерного стеклопакета подъезд №1  6 этаж</t>
  </si>
  <si>
    <t>Установка заглушки на стояке ГВС на кухне квартира №122</t>
  </si>
  <si>
    <t>Включение насоса на отоплении в подвале</t>
  </si>
  <si>
    <t>Итого за октябрь</t>
  </si>
  <si>
    <t xml:space="preserve">Утепление окон в подвале </t>
  </si>
  <si>
    <t>Подключение переноски для обработки подвалов и чердаков от вредителей</t>
  </si>
  <si>
    <t>Устранение неполадок с электроэнергией в подъезде</t>
  </si>
  <si>
    <t>Замена насоса на отоплении в подвале</t>
  </si>
  <si>
    <t>Монтаж силового кабеля подключения на насосе отопления в подвале</t>
  </si>
  <si>
    <t>Дератизация</t>
  </si>
  <si>
    <t>Устранение течи на стояке отопления квартира №3</t>
  </si>
  <si>
    <t>Итого за ноябрь</t>
  </si>
  <si>
    <t>Ремонт дверного доводчика входной подъездной двери подъезд №3 сварочные работы</t>
  </si>
  <si>
    <t xml:space="preserve">Очистка подъездных козырьков от снега </t>
  </si>
  <si>
    <t>Очистка мусора в подвале</t>
  </si>
  <si>
    <t>Устранение неполадок с электроэнергией в подъезде №2  7 этаж</t>
  </si>
  <si>
    <t>Итого за декабрь</t>
  </si>
  <si>
    <t>Частичная побелка стен в подъеде №1,2,3,4</t>
  </si>
  <si>
    <t>Монтаж проушан на решетки выхода на чердак подъезд №3</t>
  </si>
  <si>
    <t>Утепление фасада квартира №2</t>
  </si>
  <si>
    <t>Замена ручки на двери ПВХ подъезд №2</t>
  </si>
  <si>
    <t>Ремонт окна, ремонт двери  Анком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</si>
</sst>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0" fontId="7" fillId="0" borderId="1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8" xfId="0" applyBorder="1"/>
    <xf numFmtId="2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2" fillId="2" borderId="6" xfId="0" applyFont="1" applyFill="1" applyBorder="1" applyAlignment="1">
      <alignment horizontal="left" vertical="center" wrapText="1"/>
    </xf>
    <xf numFmtId="0" fontId="0" fillId="0" borderId="1" xfId="0" applyBorder="1" applyAlignment="1">
      <alignment wrapText="1" shrinkToFit="1"/>
    </xf>
    <xf numFmtId="0" fontId="0" fillId="0" borderId="6" xfId="0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opLeftCell="A49" workbookViewId="0">
      <selection activeCell="D65" sqref="D65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31"/>
      <c r="B1" s="63" t="s">
        <v>52</v>
      </c>
      <c r="C1" s="63"/>
      <c r="D1" s="63"/>
      <c r="E1" s="6"/>
      <c r="F1" s="6"/>
      <c r="G1" s="6"/>
      <c r="H1" s="6"/>
    </row>
    <row r="2" spans="1:8" ht="15.75" x14ac:dyDescent="0.25">
      <c r="A2" s="31"/>
      <c r="B2" s="2" t="s">
        <v>39</v>
      </c>
      <c r="C2" s="31"/>
      <c r="D2" s="31"/>
      <c r="E2" s="1"/>
      <c r="F2" s="1"/>
      <c r="G2" s="1"/>
      <c r="H2" s="1"/>
    </row>
    <row r="3" spans="1:8" ht="28.9" customHeight="1" x14ac:dyDescent="0.25">
      <c r="A3" s="31"/>
      <c r="B3" s="63" t="s">
        <v>4</v>
      </c>
      <c r="C3" s="63"/>
      <c r="D3" s="63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1"/>
      <c r="B5" s="52" t="s">
        <v>2</v>
      </c>
      <c r="C5" s="51"/>
      <c r="D5" s="51"/>
      <c r="E5" s="1"/>
      <c r="F5" s="1"/>
      <c r="G5" s="1"/>
      <c r="H5" s="1"/>
    </row>
    <row r="6" spans="1:8" ht="30" x14ac:dyDescent="0.25">
      <c r="A6" s="53">
        <v>1</v>
      </c>
      <c r="B6" s="53" t="s">
        <v>46</v>
      </c>
      <c r="C6" s="53">
        <v>1223.92</v>
      </c>
      <c r="D6" s="52"/>
      <c r="E6" s="1"/>
      <c r="F6" s="1"/>
    </row>
    <row r="7" spans="1:8" ht="60" x14ac:dyDescent="0.25">
      <c r="A7" s="53">
        <v>2</v>
      </c>
      <c r="B7" s="53" t="s">
        <v>50</v>
      </c>
      <c r="C7" s="53">
        <v>935</v>
      </c>
      <c r="D7" s="52"/>
      <c r="E7" s="1"/>
      <c r="F7" s="1"/>
    </row>
    <row r="8" spans="1:8" x14ac:dyDescent="0.25">
      <c r="A8" s="53"/>
      <c r="B8" s="52" t="s">
        <v>51</v>
      </c>
      <c r="C8" s="52">
        <f>SUM(C6:C7)</f>
        <v>2158.92</v>
      </c>
      <c r="D8" s="52">
        <f>C8</f>
        <v>2158.92</v>
      </c>
      <c r="E8" s="1"/>
      <c r="F8" s="1"/>
    </row>
    <row r="9" spans="1:8" x14ac:dyDescent="0.25">
      <c r="A9" s="51"/>
      <c r="B9" s="52" t="s">
        <v>5</v>
      </c>
      <c r="C9" s="51"/>
      <c r="D9" s="51"/>
      <c r="E9" s="1"/>
      <c r="F9" s="1"/>
    </row>
    <row r="10" spans="1:8" ht="30" x14ac:dyDescent="0.25">
      <c r="A10" s="53">
        <v>1</v>
      </c>
      <c r="B10" s="53" t="s">
        <v>46</v>
      </c>
      <c r="C10" s="53">
        <v>1223.92</v>
      </c>
      <c r="D10" s="52"/>
      <c r="E10" s="1"/>
      <c r="F10" s="1"/>
    </row>
    <row r="11" spans="1:8" ht="60" x14ac:dyDescent="0.25">
      <c r="A11" s="53">
        <v>2</v>
      </c>
      <c r="B11" s="53" t="s">
        <v>50</v>
      </c>
      <c r="C11" s="53">
        <v>935</v>
      </c>
      <c r="D11" s="52"/>
      <c r="E11" s="1"/>
      <c r="F11" s="1"/>
    </row>
    <row r="12" spans="1:8" x14ac:dyDescent="0.25">
      <c r="A12" s="53"/>
      <c r="B12" s="52" t="s">
        <v>58</v>
      </c>
      <c r="C12" s="52">
        <f>SUM(C10:C11)</f>
        <v>2158.92</v>
      </c>
      <c r="D12" s="52">
        <f>C12</f>
        <v>2158.92</v>
      </c>
      <c r="E12" s="1"/>
      <c r="F12" s="1"/>
    </row>
    <row r="13" spans="1:8" x14ac:dyDescent="0.25">
      <c r="A13" s="51"/>
      <c r="B13" s="52" t="s">
        <v>3</v>
      </c>
      <c r="C13" s="51"/>
      <c r="D13" s="51"/>
      <c r="E13" s="1"/>
      <c r="F13" s="1"/>
    </row>
    <row r="14" spans="1:8" ht="30" x14ac:dyDescent="0.25">
      <c r="A14" s="53">
        <v>1</v>
      </c>
      <c r="B14" s="53" t="s">
        <v>46</v>
      </c>
      <c r="C14" s="53">
        <v>1223.92</v>
      </c>
      <c r="D14" s="52"/>
      <c r="E14" s="1"/>
      <c r="F14" s="1"/>
    </row>
    <row r="15" spans="1:8" ht="60" x14ac:dyDescent="0.25">
      <c r="A15" s="53">
        <v>2</v>
      </c>
      <c r="B15" s="53" t="s">
        <v>50</v>
      </c>
      <c r="C15" s="53">
        <v>935</v>
      </c>
      <c r="D15" s="52"/>
      <c r="E15" s="1"/>
      <c r="F15" s="1"/>
    </row>
    <row r="16" spans="1:8" x14ac:dyDescent="0.25">
      <c r="A16" s="53">
        <v>3</v>
      </c>
      <c r="B16" s="53" t="s">
        <v>59</v>
      </c>
      <c r="C16" s="53">
        <v>518</v>
      </c>
      <c r="D16" s="52"/>
      <c r="E16" s="1"/>
      <c r="F16" s="1"/>
    </row>
    <row r="17" spans="1:6" ht="30" x14ac:dyDescent="0.25">
      <c r="A17" s="51">
        <v>4</v>
      </c>
      <c r="B17" s="53" t="s">
        <v>60</v>
      </c>
      <c r="C17" s="53">
        <v>1548.73</v>
      </c>
      <c r="D17" s="51"/>
      <c r="E17" s="1"/>
      <c r="F17" s="1"/>
    </row>
    <row r="18" spans="1:6" ht="30" x14ac:dyDescent="0.25">
      <c r="A18" s="53">
        <v>5</v>
      </c>
      <c r="B18" s="53" t="s">
        <v>61</v>
      </c>
      <c r="C18" s="53">
        <v>1159.7</v>
      </c>
      <c r="D18" s="52"/>
      <c r="E18" s="1"/>
      <c r="F18" s="1"/>
    </row>
    <row r="19" spans="1:6" s="5" customFormat="1" x14ac:dyDescent="0.25">
      <c r="A19" s="53"/>
      <c r="B19" s="52" t="s">
        <v>62</v>
      </c>
      <c r="C19" s="52">
        <f>SUM(C14:C18)</f>
        <v>5385.3499999999995</v>
      </c>
      <c r="D19" s="52">
        <f>C19+D12</f>
        <v>7544.2699999999995</v>
      </c>
      <c r="E19" s="4"/>
      <c r="F19" s="4"/>
    </row>
    <row r="20" spans="1:6" s="5" customFormat="1" x14ac:dyDescent="0.25">
      <c r="A20" s="51"/>
      <c r="B20" s="52" t="s">
        <v>7</v>
      </c>
      <c r="C20" s="51"/>
      <c r="D20" s="51"/>
      <c r="E20" s="4"/>
      <c r="F20" s="4"/>
    </row>
    <row r="21" spans="1:6" s="5" customFormat="1" ht="30" x14ac:dyDescent="0.25">
      <c r="A21" s="53">
        <v>1</v>
      </c>
      <c r="B21" s="53" t="s">
        <v>46</v>
      </c>
      <c r="C21" s="53">
        <v>1223.92</v>
      </c>
      <c r="D21" s="52"/>
      <c r="E21" s="4"/>
      <c r="F21" s="4"/>
    </row>
    <row r="22" spans="1:6" ht="60" x14ac:dyDescent="0.25">
      <c r="A22" s="53">
        <v>2</v>
      </c>
      <c r="B22" s="53" t="s">
        <v>50</v>
      </c>
      <c r="C22" s="53">
        <v>935</v>
      </c>
      <c r="D22" s="52"/>
      <c r="E22" s="1"/>
      <c r="F22" s="1"/>
    </row>
    <row r="23" spans="1:6" ht="30" x14ac:dyDescent="0.25">
      <c r="A23" s="53">
        <v>3</v>
      </c>
      <c r="B23" s="53" t="s">
        <v>70</v>
      </c>
      <c r="C23" s="53">
        <f>701+1160</f>
        <v>1861</v>
      </c>
      <c r="D23" s="52"/>
      <c r="E23" s="1"/>
      <c r="F23" s="1"/>
    </row>
    <row r="24" spans="1:6" ht="30" x14ac:dyDescent="0.25">
      <c r="A24" s="53">
        <v>4</v>
      </c>
      <c r="B24" s="53" t="s">
        <v>71</v>
      </c>
      <c r="C24" s="53">
        <f>459+688.5</f>
        <v>1147.5</v>
      </c>
      <c r="D24" s="52"/>
      <c r="E24" s="1"/>
      <c r="F24" s="1"/>
    </row>
    <row r="25" spans="1:6" x14ac:dyDescent="0.25">
      <c r="A25" s="53"/>
      <c r="B25" s="52" t="s">
        <v>72</v>
      </c>
      <c r="C25" s="52">
        <f>SUM(C21:C24)</f>
        <v>5167.42</v>
      </c>
      <c r="D25" s="52">
        <f>C25+D19</f>
        <v>12711.689999999999</v>
      </c>
      <c r="E25" s="1"/>
      <c r="F25" s="1"/>
    </row>
    <row r="26" spans="1:6" x14ac:dyDescent="0.25">
      <c r="A26" s="51"/>
      <c r="B26" s="52" t="s">
        <v>8</v>
      </c>
      <c r="C26" s="51"/>
      <c r="D26" s="51"/>
      <c r="E26" s="1"/>
      <c r="F26" s="1"/>
    </row>
    <row r="27" spans="1:6" ht="30" x14ac:dyDescent="0.25">
      <c r="A27" s="53">
        <v>1</v>
      </c>
      <c r="B27" s="53" t="s">
        <v>46</v>
      </c>
      <c r="C27" s="53">
        <v>1223.92</v>
      </c>
      <c r="D27" s="52"/>
      <c r="E27" s="1"/>
      <c r="F27" s="1"/>
    </row>
    <row r="28" spans="1:6" ht="60" x14ac:dyDescent="0.25">
      <c r="A28" s="53">
        <v>2</v>
      </c>
      <c r="B28" s="53" t="s">
        <v>50</v>
      </c>
      <c r="C28" s="53">
        <v>935</v>
      </c>
      <c r="D28" s="52"/>
      <c r="E28" s="1"/>
      <c r="F28" s="1"/>
    </row>
    <row r="29" spans="1:6" ht="30" x14ac:dyDescent="0.25">
      <c r="A29" s="53">
        <v>3</v>
      </c>
      <c r="B29" s="53" t="s">
        <v>73</v>
      </c>
      <c r="C29" s="53">
        <v>1549.5</v>
      </c>
      <c r="D29" s="52"/>
      <c r="E29" s="1"/>
      <c r="F29" s="1"/>
    </row>
    <row r="30" spans="1:6" x14ac:dyDescent="0.25">
      <c r="A30" s="51">
        <v>4</v>
      </c>
      <c r="B30" s="53" t="s">
        <v>74</v>
      </c>
      <c r="C30" s="53">
        <v>316</v>
      </c>
      <c r="D30" s="51"/>
      <c r="E30" s="1"/>
      <c r="F30" s="1"/>
    </row>
    <row r="31" spans="1:6" x14ac:dyDescent="0.25">
      <c r="A31" s="53"/>
      <c r="B31" s="52" t="s">
        <v>75</v>
      </c>
      <c r="C31" s="52">
        <f>SUM(C27:C30)</f>
        <v>4024.42</v>
      </c>
      <c r="D31" s="52">
        <f>C31+D25</f>
        <v>16736.11</v>
      </c>
      <c r="E31" s="1"/>
      <c r="F31" s="1"/>
    </row>
    <row r="32" spans="1:6" x14ac:dyDescent="0.25">
      <c r="A32" s="51"/>
      <c r="B32" s="52" t="s">
        <v>9</v>
      </c>
      <c r="C32" s="51"/>
      <c r="D32" s="51"/>
      <c r="E32" s="1"/>
      <c r="F32" s="1"/>
    </row>
    <row r="33" spans="1:6" ht="30" x14ac:dyDescent="0.25">
      <c r="A33" s="53">
        <v>1</v>
      </c>
      <c r="B33" s="53" t="s">
        <v>46</v>
      </c>
      <c r="C33" s="53">
        <v>1223.92</v>
      </c>
      <c r="D33" s="52"/>
      <c r="E33" s="1"/>
      <c r="F33" s="1"/>
    </row>
    <row r="34" spans="1:6" ht="60" x14ac:dyDescent="0.25">
      <c r="A34" s="53">
        <v>2</v>
      </c>
      <c r="B34" s="53" t="s">
        <v>50</v>
      </c>
      <c r="C34" s="53">
        <v>935</v>
      </c>
      <c r="D34" s="52"/>
      <c r="E34" s="1"/>
      <c r="F34" s="1"/>
    </row>
    <row r="35" spans="1:6" x14ac:dyDescent="0.25">
      <c r="A35" s="53">
        <v>3</v>
      </c>
      <c r="B35" s="53" t="s">
        <v>81</v>
      </c>
      <c r="C35" s="53">
        <v>12650</v>
      </c>
      <c r="D35" s="52"/>
      <c r="E35" s="1"/>
      <c r="F35" s="1"/>
    </row>
    <row r="36" spans="1:6" x14ac:dyDescent="0.25">
      <c r="A36" s="53">
        <v>4</v>
      </c>
      <c r="B36" s="53" t="s">
        <v>82</v>
      </c>
      <c r="C36" s="53">
        <v>1356.23</v>
      </c>
      <c r="D36" s="52"/>
      <c r="E36" s="1"/>
      <c r="F36" s="1"/>
    </row>
    <row r="37" spans="1:6" x14ac:dyDescent="0.25">
      <c r="A37" s="51"/>
      <c r="B37" s="52" t="s">
        <v>83</v>
      </c>
      <c r="C37" s="52">
        <f>SUM(C33:C36)</f>
        <v>16165.15</v>
      </c>
      <c r="D37" s="52">
        <f>C37+D31</f>
        <v>32901.26</v>
      </c>
      <c r="E37" s="1"/>
      <c r="F37" s="1"/>
    </row>
    <row r="38" spans="1:6" x14ac:dyDescent="0.25">
      <c r="A38" s="51"/>
      <c r="B38" s="52" t="s">
        <v>10</v>
      </c>
      <c r="C38" s="51"/>
      <c r="D38" s="51"/>
      <c r="E38" s="1"/>
      <c r="F38" s="1"/>
    </row>
    <row r="39" spans="1:6" ht="30" x14ac:dyDescent="0.25">
      <c r="A39" s="53">
        <v>1</v>
      </c>
      <c r="B39" s="53" t="s">
        <v>46</v>
      </c>
      <c r="C39" s="53">
        <v>1223.92</v>
      </c>
      <c r="D39" s="52"/>
      <c r="E39" s="1"/>
      <c r="F39" s="1"/>
    </row>
    <row r="40" spans="1:6" ht="60" x14ac:dyDescent="0.25">
      <c r="A40" s="53">
        <v>2</v>
      </c>
      <c r="B40" s="53" t="s">
        <v>50</v>
      </c>
      <c r="C40" s="53">
        <v>935</v>
      </c>
      <c r="D40" s="52"/>
      <c r="E40" s="1"/>
      <c r="F40" s="1"/>
    </row>
    <row r="41" spans="1:6" x14ac:dyDescent="0.25">
      <c r="A41" s="53"/>
      <c r="B41" s="52" t="s">
        <v>91</v>
      </c>
      <c r="C41" s="52">
        <f>SUM(C39:C40)</f>
        <v>2158.92</v>
      </c>
      <c r="D41" s="52">
        <f>C41+D37</f>
        <v>35060.18</v>
      </c>
      <c r="E41" s="1"/>
      <c r="F41" s="1"/>
    </row>
    <row r="42" spans="1:6" x14ac:dyDescent="0.25">
      <c r="A42" s="51"/>
      <c r="B42" s="52" t="s">
        <v>11</v>
      </c>
      <c r="C42" s="51"/>
      <c r="D42" s="51"/>
      <c r="E42" s="1"/>
      <c r="F42" s="1"/>
    </row>
    <row r="43" spans="1:6" ht="30" x14ac:dyDescent="0.25">
      <c r="A43" s="53">
        <v>1</v>
      </c>
      <c r="B43" s="53" t="s">
        <v>46</v>
      </c>
      <c r="C43" s="53">
        <v>1223.92</v>
      </c>
      <c r="D43" s="52"/>
      <c r="E43" s="1"/>
      <c r="F43" s="1"/>
    </row>
    <row r="44" spans="1:6" ht="60" x14ac:dyDescent="0.25">
      <c r="A44" s="53">
        <v>2</v>
      </c>
      <c r="B44" s="53" t="s">
        <v>50</v>
      </c>
      <c r="C44" s="53">
        <v>935</v>
      </c>
      <c r="D44" s="52"/>
      <c r="E44" s="1"/>
      <c r="F44" s="1"/>
    </row>
    <row r="45" spans="1:6" x14ac:dyDescent="0.25">
      <c r="A45" s="53"/>
      <c r="B45" s="52" t="s">
        <v>103</v>
      </c>
      <c r="C45" s="52">
        <f>SUM(C43:C44)</f>
        <v>2158.92</v>
      </c>
      <c r="D45" s="52">
        <f>C45+D41</f>
        <v>37219.1</v>
      </c>
      <c r="E45" s="1"/>
      <c r="F45" s="1"/>
    </row>
    <row r="46" spans="1:6" x14ac:dyDescent="0.25">
      <c r="A46" s="51"/>
      <c r="B46" s="52" t="s">
        <v>12</v>
      </c>
      <c r="C46" s="51"/>
      <c r="D46" s="51"/>
      <c r="E46" s="1"/>
      <c r="F46" s="1"/>
    </row>
    <row r="47" spans="1:6" ht="30" x14ac:dyDescent="0.25">
      <c r="A47" s="53">
        <v>1</v>
      </c>
      <c r="B47" s="53" t="s">
        <v>46</v>
      </c>
      <c r="C47" s="53">
        <v>1223.92</v>
      </c>
      <c r="D47" s="52"/>
      <c r="E47" s="1"/>
      <c r="F47" s="1"/>
    </row>
    <row r="48" spans="1:6" ht="60" x14ac:dyDescent="0.25">
      <c r="A48" s="53">
        <v>2</v>
      </c>
      <c r="B48" s="53" t="s">
        <v>50</v>
      </c>
      <c r="C48" s="53">
        <v>935</v>
      </c>
      <c r="D48" s="52"/>
      <c r="E48" s="1"/>
      <c r="F48" s="1"/>
    </row>
    <row r="49" spans="1:6" x14ac:dyDescent="0.25">
      <c r="A49" s="53"/>
      <c r="B49" s="52" t="s">
        <v>107</v>
      </c>
      <c r="C49" s="52">
        <f>SUM(C47:C48)</f>
        <v>2158.92</v>
      </c>
      <c r="D49" s="52">
        <f>C49+D45</f>
        <v>39378.019999999997</v>
      </c>
      <c r="E49" s="1"/>
      <c r="F49" s="1"/>
    </row>
    <row r="50" spans="1:6" x14ac:dyDescent="0.25">
      <c r="A50" s="51"/>
      <c r="B50" s="52" t="s">
        <v>13</v>
      </c>
      <c r="C50" s="51"/>
      <c r="D50" s="51"/>
      <c r="E50" s="1"/>
      <c r="F50" s="1"/>
    </row>
    <row r="51" spans="1:6" ht="30" x14ac:dyDescent="0.25">
      <c r="A51" s="53">
        <v>1</v>
      </c>
      <c r="B51" s="53" t="s">
        <v>46</v>
      </c>
      <c r="C51" s="53">
        <v>1223.92</v>
      </c>
      <c r="D51" s="52"/>
      <c r="E51" s="1"/>
      <c r="F51" s="1"/>
    </row>
    <row r="52" spans="1:6" ht="60" x14ac:dyDescent="0.25">
      <c r="A52" s="53">
        <v>2</v>
      </c>
      <c r="B52" s="53" t="s">
        <v>50</v>
      </c>
      <c r="C52" s="53">
        <v>935</v>
      </c>
      <c r="D52" s="52"/>
      <c r="E52" s="1"/>
      <c r="F52" s="1"/>
    </row>
    <row r="53" spans="1:6" ht="30" x14ac:dyDescent="0.25">
      <c r="A53" s="53">
        <v>3</v>
      </c>
      <c r="B53" s="53" t="s">
        <v>117</v>
      </c>
      <c r="C53" s="53">
        <v>1054.0999999999999</v>
      </c>
      <c r="D53" s="52"/>
      <c r="E53" s="1"/>
      <c r="F53" s="1"/>
    </row>
    <row r="54" spans="1:6" x14ac:dyDescent="0.25">
      <c r="A54" s="51">
        <v>4</v>
      </c>
      <c r="B54" s="53" t="s">
        <v>118</v>
      </c>
      <c r="C54" s="53">
        <v>345</v>
      </c>
      <c r="D54" s="51"/>
      <c r="E54" s="1"/>
      <c r="F54" s="1"/>
    </row>
    <row r="55" spans="1:6" x14ac:dyDescent="0.25">
      <c r="A55" s="53"/>
      <c r="B55" s="52" t="s">
        <v>119</v>
      </c>
      <c r="C55" s="52">
        <f>SUM(C51:C54)</f>
        <v>3558.02</v>
      </c>
      <c r="D55" s="52">
        <f>C55+D49</f>
        <v>42936.039999999994</v>
      </c>
      <c r="E55" s="1"/>
      <c r="F55" s="1"/>
    </row>
    <row r="56" spans="1:6" x14ac:dyDescent="0.25">
      <c r="A56" s="51"/>
      <c r="B56" s="52" t="s">
        <v>14</v>
      </c>
      <c r="C56" s="51"/>
      <c r="D56" s="51"/>
      <c r="E56" s="1"/>
      <c r="F56" s="1"/>
    </row>
    <row r="57" spans="1:6" ht="30" x14ac:dyDescent="0.25">
      <c r="A57" s="53">
        <v>1</v>
      </c>
      <c r="B57" s="53" t="s">
        <v>46</v>
      </c>
      <c r="C57" s="53">
        <v>1223.92</v>
      </c>
      <c r="D57" s="52"/>
      <c r="E57" s="1"/>
      <c r="F57" s="1"/>
    </row>
    <row r="58" spans="1:6" ht="60" x14ac:dyDescent="0.25">
      <c r="A58" s="53">
        <v>2</v>
      </c>
      <c r="B58" s="53" t="s">
        <v>50</v>
      </c>
      <c r="C58" s="53">
        <v>935</v>
      </c>
      <c r="D58" s="52"/>
      <c r="E58" s="1"/>
      <c r="F58" s="1"/>
    </row>
    <row r="59" spans="1:6" ht="30" x14ac:dyDescent="0.25">
      <c r="A59" s="51">
        <v>3</v>
      </c>
      <c r="B59" s="53" t="s">
        <v>126</v>
      </c>
      <c r="C59" s="51">
        <v>2674.2</v>
      </c>
      <c r="D59" s="51"/>
      <c r="E59" s="1"/>
      <c r="F59" s="1"/>
    </row>
    <row r="60" spans="1:6" x14ac:dyDescent="0.25">
      <c r="A60" s="53"/>
      <c r="B60" s="52" t="s">
        <v>127</v>
      </c>
      <c r="C60" s="52">
        <f>SUM(C57:C59)</f>
        <v>4833.12</v>
      </c>
      <c r="D60" s="52">
        <f>C60+D55</f>
        <v>47769.159999999996</v>
      </c>
      <c r="E60" s="1"/>
      <c r="F60" s="1"/>
    </row>
    <row r="61" spans="1:6" x14ac:dyDescent="0.25">
      <c r="A61" s="51"/>
      <c r="B61" s="52" t="s">
        <v>15</v>
      </c>
      <c r="C61" s="51"/>
      <c r="D61" s="51"/>
      <c r="E61" s="1"/>
      <c r="F61" s="1"/>
    </row>
    <row r="62" spans="1:6" ht="30" x14ac:dyDescent="0.25">
      <c r="A62" s="53">
        <v>1</v>
      </c>
      <c r="B62" s="53" t="s">
        <v>46</v>
      </c>
      <c r="C62" s="53">
        <v>1223.92</v>
      </c>
      <c r="D62" s="52"/>
      <c r="E62" s="1"/>
      <c r="F62" s="1"/>
    </row>
    <row r="63" spans="1:6" ht="60" x14ac:dyDescent="0.25">
      <c r="A63" s="53">
        <v>2</v>
      </c>
      <c r="B63" s="53" t="s">
        <v>50</v>
      </c>
      <c r="C63" s="53">
        <v>935</v>
      </c>
      <c r="D63" s="52"/>
      <c r="E63" s="1"/>
      <c r="F63" s="1"/>
    </row>
    <row r="64" spans="1:6" x14ac:dyDescent="0.25">
      <c r="A64" s="11"/>
      <c r="B64" s="52" t="s">
        <v>132</v>
      </c>
      <c r="C64" s="52">
        <f>SUM(C62:C63)</f>
        <v>2158.92</v>
      </c>
      <c r="D64" s="52">
        <f>C64+D60</f>
        <v>49928.079999999994</v>
      </c>
      <c r="E64" s="1"/>
      <c r="F64" s="1"/>
    </row>
    <row r="65" spans="1:6" x14ac:dyDescent="0.25">
      <c r="A65" s="51"/>
      <c r="B65" s="52"/>
      <c r="C65" s="51"/>
      <c r="D65" s="51"/>
      <c r="E65" s="1"/>
      <c r="F65" s="1"/>
    </row>
    <row r="66" spans="1:6" x14ac:dyDescent="0.25">
      <c r="A66" s="53"/>
      <c r="B66" s="53"/>
      <c r="C66" s="53"/>
      <c r="D66" s="52"/>
      <c r="E66" s="1"/>
      <c r="F66" s="1"/>
    </row>
    <row r="67" spans="1:6" x14ac:dyDescent="0.25">
      <c r="A67" s="53"/>
      <c r="B67" s="53"/>
      <c r="C67" s="53"/>
      <c r="D67" s="52"/>
      <c r="E67" s="1"/>
      <c r="F67" s="1"/>
    </row>
    <row r="68" spans="1:6" x14ac:dyDescent="0.25">
      <c r="A68" s="11"/>
      <c r="B68" s="53"/>
      <c r="C68" s="53"/>
      <c r="D68" s="53"/>
      <c r="E68" s="1"/>
      <c r="F68" s="1"/>
    </row>
    <row r="69" spans="1:6" x14ac:dyDescent="0.25">
      <c r="A69" s="11"/>
      <c r="B69" s="53"/>
      <c r="C69" s="53"/>
      <c r="D69" s="53"/>
      <c r="E69" s="1"/>
      <c r="F69" s="1"/>
    </row>
    <row r="70" spans="1:6" x14ac:dyDescent="0.25">
      <c r="A70" s="11"/>
      <c r="B70" s="52"/>
      <c r="C70" s="52"/>
      <c r="D70" s="52"/>
      <c r="E70" s="1"/>
      <c r="F70" s="1"/>
    </row>
    <row r="71" spans="1:6" x14ac:dyDescent="0.25">
      <c r="A71" s="51"/>
      <c r="B71" s="52"/>
      <c r="C71" s="51"/>
      <c r="D71" s="51"/>
      <c r="E71" s="1"/>
      <c r="F71" s="1"/>
    </row>
    <row r="72" spans="1:6" x14ac:dyDescent="0.25">
      <c r="A72" s="53"/>
      <c r="B72" s="53"/>
      <c r="C72" s="53"/>
      <c r="D72" s="52"/>
      <c r="E72" s="1"/>
      <c r="F72" s="1"/>
    </row>
    <row r="73" spans="1:6" x14ac:dyDescent="0.25">
      <c r="A73" s="53"/>
      <c r="B73" s="53"/>
      <c r="C73" s="53"/>
      <c r="D73" s="52"/>
      <c r="E73" s="1"/>
      <c r="F73" s="1"/>
    </row>
    <row r="74" spans="1:6" x14ac:dyDescent="0.25">
      <c r="A74" s="11"/>
      <c r="B74" s="52"/>
      <c r="C74" s="52"/>
      <c r="D74" s="52"/>
      <c r="E74" s="1"/>
      <c r="F74" s="1"/>
    </row>
    <row r="75" spans="1:6" x14ac:dyDescent="0.25">
      <c r="A75" s="11"/>
      <c r="B75" s="52"/>
      <c r="C75" s="53"/>
      <c r="D75" s="53"/>
      <c r="E75" s="1"/>
      <c r="F75" s="1"/>
    </row>
    <row r="76" spans="1:6" x14ac:dyDescent="0.25">
      <c r="A76" s="11"/>
      <c r="B76" s="52"/>
      <c r="C76" s="53"/>
      <c r="D76" s="53"/>
      <c r="E76" s="1"/>
      <c r="F76" s="1"/>
    </row>
    <row r="77" spans="1:6" x14ac:dyDescent="0.25">
      <c r="A77" s="11"/>
      <c r="B77" s="52"/>
      <c r="C77" s="53"/>
      <c r="D77" s="53"/>
      <c r="E77" s="1"/>
      <c r="F77" s="1"/>
    </row>
    <row r="78" spans="1:6" x14ac:dyDescent="0.25">
      <c r="A78" s="11"/>
      <c r="B78" s="52"/>
      <c r="C78" s="53"/>
      <c r="D78" s="53"/>
      <c r="E78" s="1"/>
      <c r="F78" s="1"/>
    </row>
    <row r="79" spans="1:6" x14ac:dyDescent="0.25">
      <c r="A79" s="11"/>
      <c r="B79" s="53"/>
      <c r="C79" s="53"/>
      <c r="D79" s="53"/>
      <c r="E79" s="1"/>
      <c r="F79" s="1"/>
    </row>
    <row r="80" spans="1:6" x14ac:dyDescent="0.25">
      <c r="A80" s="11"/>
      <c r="B80" s="53"/>
      <c r="C80" s="53"/>
      <c r="D80" s="53"/>
      <c r="E80" s="1"/>
      <c r="F80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5"/>
  <sheetViews>
    <sheetView topLeftCell="A37" workbookViewId="0">
      <selection activeCell="D60" sqref="D60"/>
    </sheetView>
  </sheetViews>
  <sheetFormatPr defaultRowHeight="15" x14ac:dyDescent="0.25"/>
  <cols>
    <col min="1" max="1" width="4.28515625" customWidth="1"/>
    <col min="2" max="2" width="47.28515625" customWidth="1"/>
    <col min="3" max="3" width="10.42578125" customWidth="1"/>
    <col min="4" max="4" width="13.7109375" customWidth="1"/>
  </cols>
  <sheetData>
    <row r="1" spans="1:8" ht="15.95" customHeight="1" x14ac:dyDescent="0.35">
      <c r="A1" s="31"/>
      <c r="B1" s="63" t="s">
        <v>55</v>
      </c>
      <c r="C1" s="63"/>
      <c r="D1" s="63"/>
      <c r="E1" s="6"/>
      <c r="F1" s="6"/>
      <c r="G1" s="6"/>
      <c r="H1" s="6"/>
    </row>
    <row r="2" spans="1:8" ht="15.95" customHeight="1" x14ac:dyDescent="0.25">
      <c r="A2" s="31"/>
      <c r="B2" s="2" t="s">
        <v>39</v>
      </c>
      <c r="C2" s="31"/>
      <c r="D2" s="31"/>
      <c r="E2" s="1"/>
      <c r="F2" s="1"/>
      <c r="G2" s="1"/>
      <c r="H2" s="1"/>
    </row>
    <row r="3" spans="1:8" ht="15.95" customHeight="1" x14ac:dyDescent="0.25">
      <c r="A3" s="31"/>
      <c r="B3" s="63" t="s">
        <v>6</v>
      </c>
      <c r="C3" s="63"/>
      <c r="D3" s="63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51"/>
      <c r="B5" s="52" t="s">
        <v>2</v>
      </c>
      <c r="C5" s="51"/>
      <c r="D5" s="51"/>
      <c r="E5" s="1"/>
      <c r="F5" s="1"/>
      <c r="G5" s="1"/>
      <c r="H5" s="1"/>
    </row>
    <row r="6" spans="1:8" ht="30" x14ac:dyDescent="0.25">
      <c r="A6" s="51">
        <v>1</v>
      </c>
      <c r="B6" s="53" t="s">
        <v>48</v>
      </c>
      <c r="C6" s="53">
        <v>5280</v>
      </c>
      <c r="D6" s="54"/>
      <c r="E6" s="1"/>
      <c r="F6" s="1"/>
      <c r="G6" s="1"/>
      <c r="H6" s="1"/>
    </row>
    <row r="7" spans="1:8" s="1" customFormat="1" x14ac:dyDescent="0.25">
      <c r="A7" s="55">
        <v>2</v>
      </c>
      <c r="B7" s="55" t="s">
        <v>54</v>
      </c>
      <c r="C7" s="55">
        <v>2843</v>
      </c>
      <c r="D7" s="56"/>
    </row>
    <row r="8" spans="1:8" s="4" customFormat="1" x14ac:dyDescent="0.25">
      <c r="A8" s="55"/>
      <c r="B8" s="56" t="s">
        <v>51</v>
      </c>
      <c r="C8" s="56">
        <f>SUM(C6:C7)</f>
        <v>8123</v>
      </c>
      <c r="D8" s="56">
        <f>C8</f>
        <v>8123</v>
      </c>
    </row>
    <row r="9" spans="1:8" s="4" customFormat="1" x14ac:dyDescent="0.25">
      <c r="A9" s="51"/>
      <c r="B9" s="52" t="s">
        <v>5</v>
      </c>
      <c r="C9" s="52"/>
      <c r="D9" s="52"/>
    </row>
    <row r="10" spans="1:8" s="4" customFormat="1" ht="30" x14ac:dyDescent="0.25">
      <c r="A10" s="51">
        <v>1</v>
      </c>
      <c r="B10" s="53" t="s">
        <v>48</v>
      </c>
      <c r="C10" s="53">
        <v>5280</v>
      </c>
      <c r="D10" s="52">
        <f>C10+D8</f>
        <v>13403</v>
      </c>
    </row>
    <row r="11" spans="1:8" s="1" customFormat="1" x14ac:dyDescent="0.25">
      <c r="A11" s="51"/>
      <c r="B11" s="52" t="s">
        <v>3</v>
      </c>
      <c r="C11" s="52"/>
      <c r="D11" s="52"/>
    </row>
    <row r="12" spans="1:8" s="1" customFormat="1" ht="30" x14ac:dyDescent="0.25">
      <c r="A12" s="51">
        <v>1</v>
      </c>
      <c r="B12" s="53" t="s">
        <v>48</v>
      </c>
      <c r="C12" s="53">
        <v>5280</v>
      </c>
      <c r="D12" s="52"/>
    </row>
    <row r="13" spans="1:8" s="4" customFormat="1" x14ac:dyDescent="0.25">
      <c r="A13" s="53">
        <v>2</v>
      </c>
      <c r="B13" s="53" t="s">
        <v>63</v>
      </c>
      <c r="C13" s="53">
        <v>600</v>
      </c>
      <c r="D13" s="52"/>
    </row>
    <row r="14" spans="1:8" s="1" customFormat="1" x14ac:dyDescent="0.25">
      <c r="A14" s="53"/>
      <c r="B14" s="52" t="s">
        <v>62</v>
      </c>
      <c r="C14" s="52">
        <f>SUM(C12:C13)</f>
        <v>5880</v>
      </c>
      <c r="D14" s="52">
        <f>C14+D10</f>
        <v>19283</v>
      </c>
    </row>
    <row r="15" spans="1:8" s="1" customFormat="1" x14ac:dyDescent="0.25">
      <c r="A15" s="51"/>
      <c r="B15" s="52" t="s">
        <v>7</v>
      </c>
      <c r="C15" s="52"/>
      <c r="D15" s="52"/>
    </row>
    <row r="16" spans="1:8" s="1" customFormat="1" ht="30" x14ac:dyDescent="0.25">
      <c r="A16" s="51">
        <v>1</v>
      </c>
      <c r="B16" s="53" t="s">
        <v>48</v>
      </c>
      <c r="C16" s="53">
        <v>5280</v>
      </c>
      <c r="D16" s="52">
        <f>C16+D14</f>
        <v>24563</v>
      </c>
    </row>
    <row r="17" spans="1:4" s="1" customFormat="1" x14ac:dyDescent="0.25">
      <c r="A17" s="51"/>
      <c r="B17" s="52" t="s">
        <v>8</v>
      </c>
      <c r="C17" s="52"/>
      <c r="D17" s="52"/>
    </row>
    <row r="18" spans="1:4" s="1" customFormat="1" ht="30" x14ac:dyDescent="0.25">
      <c r="A18" s="51">
        <v>1</v>
      </c>
      <c r="B18" s="53" t="s">
        <v>48</v>
      </c>
      <c r="C18" s="53">
        <v>5280</v>
      </c>
      <c r="D18" s="52"/>
    </row>
    <row r="19" spans="1:4" s="1" customFormat="1" ht="30" x14ac:dyDescent="0.25">
      <c r="A19" s="51">
        <v>2</v>
      </c>
      <c r="B19" s="53" t="s">
        <v>76</v>
      </c>
      <c r="C19" s="53">
        <v>1976.8</v>
      </c>
      <c r="D19" s="54"/>
    </row>
    <row r="20" spans="1:4" s="1" customFormat="1" x14ac:dyDescent="0.25">
      <c r="A20" s="53"/>
      <c r="B20" s="52" t="s">
        <v>75</v>
      </c>
      <c r="C20" s="52">
        <f>SUM(C18:C19)</f>
        <v>7256.8</v>
      </c>
      <c r="D20" s="52">
        <f>C20+D16</f>
        <v>31819.8</v>
      </c>
    </row>
    <row r="21" spans="1:4" s="1" customFormat="1" x14ac:dyDescent="0.25">
      <c r="A21" s="51"/>
      <c r="B21" s="52" t="s">
        <v>9</v>
      </c>
      <c r="C21" s="52"/>
      <c r="D21" s="52"/>
    </row>
    <row r="22" spans="1:4" s="1" customFormat="1" ht="30" x14ac:dyDescent="0.25">
      <c r="A22" s="51">
        <v>1</v>
      </c>
      <c r="B22" s="53" t="s">
        <v>48</v>
      </c>
      <c r="C22" s="53">
        <v>5280</v>
      </c>
      <c r="D22" s="52"/>
    </row>
    <row r="23" spans="1:4" s="1" customFormat="1" ht="30" x14ac:dyDescent="0.25">
      <c r="A23" s="51">
        <v>2</v>
      </c>
      <c r="B23" s="53" t="s">
        <v>84</v>
      </c>
      <c r="C23" s="53">
        <v>3329.05</v>
      </c>
      <c r="D23" s="54"/>
    </row>
    <row r="24" spans="1:4" s="1" customFormat="1" ht="30" x14ac:dyDescent="0.25">
      <c r="A24" s="53">
        <v>3</v>
      </c>
      <c r="B24" s="53" t="s">
        <v>85</v>
      </c>
      <c r="C24" s="53">
        <v>2050.6999999999998</v>
      </c>
      <c r="D24" s="52"/>
    </row>
    <row r="25" spans="1:4" s="1" customFormat="1" x14ac:dyDescent="0.25">
      <c r="A25" s="53">
        <v>4</v>
      </c>
      <c r="B25" s="53" t="s">
        <v>86</v>
      </c>
      <c r="C25" s="53">
        <v>535.9</v>
      </c>
      <c r="D25" s="52"/>
    </row>
    <row r="26" spans="1:4" x14ac:dyDescent="0.25">
      <c r="A26" s="58"/>
      <c r="B26" s="52" t="s">
        <v>83</v>
      </c>
      <c r="C26" s="52">
        <f>SUM(C22:C25)</f>
        <v>11195.65</v>
      </c>
      <c r="D26" s="57">
        <f>C26+D20</f>
        <v>43015.45</v>
      </c>
    </row>
    <row r="27" spans="1:4" x14ac:dyDescent="0.25">
      <c r="A27" s="51"/>
      <c r="B27" s="52" t="s">
        <v>10</v>
      </c>
      <c r="C27" s="52"/>
      <c r="D27" s="52"/>
    </row>
    <row r="28" spans="1:4" ht="30" x14ac:dyDescent="0.25">
      <c r="A28" s="51">
        <v>1</v>
      </c>
      <c r="B28" s="53" t="s">
        <v>48</v>
      </c>
      <c r="C28" s="53">
        <v>5280</v>
      </c>
      <c r="D28" s="52"/>
    </row>
    <row r="29" spans="1:4" x14ac:dyDescent="0.25">
      <c r="A29" s="51">
        <v>2</v>
      </c>
      <c r="B29" s="53" t="s">
        <v>92</v>
      </c>
      <c r="C29" s="53">
        <v>5677.3</v>
      </c>
      <c r="D29" s="54"/>
    </row>
    <row r="30" spans="1:4" x14ac:dyDescent="0.25">
      <c r="A30" s="58">
        <v>3</v>
      </c>
      <c r="B30" s="53" t="s">
        <v>93</v>
      </c>
      <c r="C30" s="58">
        <v>600</v>
      </c>
      <c r="D30" s="57"/>
    </row>
    <row r="31" spans="1:4" x14ac:dyDescent="0.25">
      <c r="A31" s="59">
        <v>4</v>
      </c>
      <c r="B31" s="53" t="s">
        <v>94</v>
      </c>
      <c r="C31" s="58">
        <v>1035</v>
      </c>
      <c r="D31" s="57"/>
    </row>
    <row r="32" spans="1:4" x14ac:dyDescent="0.25">
      <c r="A32" s="51"/>
      <c r="B32" s="52" t="s">
        <v>91</v>
      </c>
      <c r="C32" s="52">
        <f>SUM(C28:C31)</f>
        <v>12592.3</v>
      </c>
      <c r="D32" s="52">
        <f>C32+D26</f>
        <v>55607.75</v>
      </c>
    </row>
    <row r="33" spans="1:4" x14ac:dyDescent="0.25">
      <c r="A33" s="51"/>
      <c r="B33" s="52" t="s">
        <v>11</v>
      </c>
      <c r="C33" s="52"/>
      <c r="D33" s="52"/>
    </row>
    <row r="34" spans="1:4" ht="30" x14ac:dyDescent="0.25">
      <c r="A34" s="51">
        <v>1</v>
      </c>
      <c r="B34" s="53" t="s">
        <v>48</v>
      </c>
      <c r="C34" s="53">
        <v>5280</v>
      </c>
      <c r="D34" s="52"/>
    </row>
    <row r="35" spans="1:4" ht="30" x14ac:dyDescent="0.25">
      <c r="A35" s="59">
        <v>2</v>
      </c>
      <c r="B35" s="53" t="s">
        <v>104</v>
      </c>
      <c r="C35" s="58">
        <v>4831.7</v>
      </c>
      <c r="D35" s="57"/>
    </row>
    <row r="36" spans="1:4" x14ac:dyDescent="0.25">
      <c r="A36" s="58"/>
      <c r="B36" s="52" t="s">
        <v>103</v>
      </c>
      <c r="C36" s="57">
        <f>SUM(C34:C35)</f>
        <v>10111.700000000001</v>
      </c>
      <c r="D36" s="57">
        <f>C36+D32</f>
        <v>65719.45</v>
      </c>
    </row>
    <row r="37" spans="1:4" x14ac:dyDescent="0.25">
      <c r="A37" s="51"/>
      <c r="B37" s="52" t="s">
        <v>12</v>
      </c>
      <c r="C37" s="52"/>
      <c r="D37" s="52"/>
    </row>
    <row r="38" spans="1:4" ht="30" x14ac:dyDescent="0.25">
      <c r="A38" s="51">
        <v>1</v>
      </c>
      <c r="B38" s="53" t="s">
        <v>48</v>
      </c>
      <c r="C38" s="53">
        <v>5280</v>
      </c>
      <c r="D38" s="52"/>
    </row>
    <row r="39" spans="1:4" x14ac:dyDescent="0.25">
      <c r="A39" s="51">
        <v>2</v>
      </c>
      <c r="B39" s="53" t="s">
        <v>108</v>
      </c>
      <c r="C39" s="53">
        <v>1559.1</v>
      </c>
      <c r="D39" s="51"/>
    </row>
    <row r="40" spans="1:4" x14ac:dyDescent="0.25">
      <c r="A40" s="51">
        <v>2</v>
      </c>
      <c r="B40" s="53" t="s">
        <v>109</v>
      </c>
      <c r="C40" s="53">
        <v>1320</v>
      </c>
      <c r="D40" s="54"/>
    </row>
    <row r="41" spans="1:4" ht="30" x14ac:dyDescent="0.25">
      <c r="A41" s="58">
        <v>3</v>
      </c>
      <c r="B41" s="53" t="s">
        <v>110</v>
      </c>
      <c r="C41" s="58">
        <v>2280.2399999999998</v>
      </c>
      <c r="D41" s="57"/>
    </row>
    <row r="42" spans="1:4" x14ac:dyDescent="0.25">
      <c r="A42" s="58">
        <v>4</v>
      </c>
      <c r="B42" s="53" t="s">
        <v>111</v>
      </c>
      <c r="C42" s="58">
        <v>1455.2</v>
      </c>
      <c r="D42" s="57"/>
    </row>
    <row r="43" spans="1:4" x14ac:dyDescent="0.25">
      <c r="A43" s="59">
        <v>5</v>
      </c>
      <c r="B43" s="53" t="s">
        <v>112</v>
      </c>
      <c r="C43" s="58">
        <v>4500</v>
      </c>
      <c r="D43" s="57"/>
    </row>
    <row r="44" spans="1:4" x14ac:dyDescent="0.25">
      <c r="A44" s="51"/>
      <c r="B44" s="52" t="s">
        <v>107</v>
      </c>
      <c r="C44" s="52">
        <f>SUM(C38:C43)</f>
        <v>16394.54</v>
      </c>
      <c r="D44" s="52">
        <f>C44+D36</f>
        <v>82113.989999999991</v>
      </c>
    </row>
    <row r="45" spans="1:4" x14ac:dyDescent="0.25">
      <c r="A45" s="51"/>
      <c r="B45" s="52" t="s">
        <v>13</v>
      </c>
      <c r="C45" s="52"/>
      <c r="D45" s="52"/>
    </row>
    <row r="46" spans="1:4" ht="30" x14ac:dyDescent="0.25">
      <c r="A46" s="51">
        <v>1</v>
      </c>
      <c r="B46" s="53" t="s">
        <v>48</v>
      </c>
      <c r="C46" s="53">
        <v>5280</v>
      </c>
      <c r="D46" s="52"/>
    </row>
    <row r="47" spans="1:4" x14ac:dyDescent="0.25">
      <c r="A47" s="51">
        <v>2</v>
      </c>
      <c r="B47" s="53" t="s">
        <v>120</v>
      </c>
      <c r="C47" s="51">
        <v>3397.7</v>
      </c>
      <c r="D47" s="51"/>
    </row>
    <row r="48" spans="1:4" x14ac:dyDescent="0.25">
      <c r="A48" s="51"/>
      <c r="B48" s="52" t="s">
        <v>119</v>
      </c>
      <c r="C48" s="52">
        <f>SUM(C46:C47)</f>
        <v>8677.7000000000007</v>
      </c>
      <c r="D48" s="52">
        <f>C48+D44</f>
        <v>90791.689999999988</v>
      </c>
    </row>
    <row r="49" spans="1:4" x14ac:dyDescent="0.25">
      <c r="A49" s="51"/>
      <c r="B49" s="52" t="s">
        <v>14</v>
      </c>
      <c r="C49" s="52"/>
      <c r="D49" s="52"/>
    </row>
    <row r="50" spans="1:4" ht="30" x14ac:dyDescent="0.25">
      <c r="A50" s="51">
        <v>1</v>
      </c>
      <c r="B50" s="53" t="s">
        <v>48</v>
      </c>
      <c r="C50" s="53">
        <v>5280</v>
      </c>
      <c r="D50" s="52"/>
    </row>
    <row r="51" spans="1:4" ht="30" x14ac:dyDescent="0.25">
      <c r="A51" s="58">
        <v>2</v>
      </c>
      <c r="B51" s="53" t="s">
        <v>128</v>
      </c>
      <c r="C51" s="53">
        <v>2303.1999999999998</v>
      </c>
      <c r="D51" s="57"/>
    </row>
    <row r="52" spans="1:4" x14ac:dyDescent="0.25">
      <c r="A52" s="58">
        <v>3</v>
      </c>
      <c r="B52" s="53" t="s">
        <v>129</v>
      </c>
      <c r="C52" s="53">
        <v>300</v>
      </c>
      <c r="D52" s="57"/>
    </row>
    <row r="53" spans="1:4" x14ac:dyDescent="0.25">
      <c r="A53" s="51">
        <v>4</v>
      </c>
      <c r="B53" s="53" t="s">
        <v>130</v>
      </c>
      <c r="C53" s="53">
        <v>300</v>
      </c>
      <c r="D53" s="51"/>
    </row>
    <row r="54" spans="1:4" x14ac:dyDescent="0.25">
      <c r="A54" s="51"/>
      <c r="B54" s="52" t="s">
        <v>127</v>
      </c>
      <c r="C54" s="52">
        <f>SUM(C50:C53)</f>
        <v>8183.2</v>
      </c>
      <c r="D54" s="52">
        <f>C54+D48</f>
        <v>98974.889999999985</v>
      </c>
    </row>
    <row r="55" spans="1:4" x14ac:dyDescent="0.25">
      <c r="A55" s="51"/>
      <c r="B55" s="52" t="s">
        <v>15</v>
      </c>
      <c r="C55" s="52"/>
      <c r="D55" s="52"/>
    </row>
    <row r="56" spans="1:4" ht="30" x14ac:dyDescent="0.25">
      <c r="A56" s="51">
        <v>1</v>
      </c>
      <c r="B56" s="53" t="s">
        <v>48</v>
      </c>
      <c r="C56" s="53">
        <v>5280</v>
      </c>
      <c r="D56" s="52"/>
    </row>
    <row r="57" spans="1:4" x14ac:dyDescent="0.25">
      <c r="A57" s="13">
        <v>2</v>
      </c>
      <c r="B57" s="11" t="s">
        <v>133</v>
      </c>
      <c r="C57" s="7">
        <f>2400+2400+2400+2400</f>
        <v>9600</v>
      </c>
      <c r="D57" s="12"/>
    </row>
    <row r="58" spans="1:4" ht="30" x14ac:dyDescent="0.25">
      <c r="A58" s="13">
        <v>3</v>
      </c>
      <c r="B58" s="11" t="s">
        <v>134</v>
      </c>
      <c r="C58" s="7">
        <v>420.7</v>
      </c>
      <c r="D58" s="12"/>
    </row>
    <row r="59" spans="1:4" x14ac:dyDescent="0.25">
      <c r="A59" s="13"/>
      <c r="B59" s="3" t="s">
        <v>132</v>
      </c>
      <c r="C59" s="9">
        <f>SUM(C56:C58)</f>
        <v>15300.7</v>
      </c>
      <c r="D59" s="12">
        <f>C59+D54</f>
        <v>114275.58999999998</v>
      </c>
    </row>
    <row r="60" spans="1:4" x14ac:dyDescent="0.25">
      <c r="A60" s="13"/>
      <c r="B60" s="3"/>
      <c r="C60" s="9"/>
      <c r="D60" s="12"/>
    </row>
    <row r="61" spans="1:4" x14ac:dyDescent="0.25">
      <c r="A61" s="13"/>
      <c r="B61" s="3"/>
      <c r="C61" s="9"/>
      <c r="D61" s="12"/>
    </row>
    <row r="62" spans="1:4" x14ac:dyDescent="0.25">
      <c r="A62" s="13"/>
      <c r="B62" s="11"/>
      <c r="C62" s="7"/>
      <c r="D62" s="12"/>
    </row>
    <row r="63" spans="1:4" x14ac:dyDescent="0.25">
      <c r="A63" s="13"/>
      <c r="B63" s="11"/>
      <c r="C63" s="13"/>
      <c r="D63" s="12"/>
    </row>
    <row r="64" spans="1:4" x14ac:dyDescent="0.25">
      <c r="A64" s="13"/>
      <c r="B64" s="11"/>
      <c r="C64" s="13"/>
      <c r="D64" s="12"/>
    </row>
    <row r="65" spans="1:4" x14ac:dyDescent="0.25">
      <c r="A65" s="13"/>
      <c r="B65" s="11"/>
      <c r="C65" s="13"/>
      <c r="D65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3"/>
  <sheetViews>
    <sheetView workbookViewId="0">
      <selection activeCell="D27" sqref="D27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31"/>
      <c r="B1" s="63" t="s">
        <v>55</v>
      </c>
      <c r="C1" s="63"/>
      <c r="D1" s="63"/>
    </row>
    <row r="2" spans="1:4" ht="15.75" x14ac:dyDescent="0.25">
      <c r="A2" s="31"/>
      <c r="B2" s="2" t="s">
        <v>39</v>
      </c>
      <c r="C2" s="31"/>
      <c r="D2" s="31"/>
    </row>
    <row r="3" spans="1:4" ht="15.75" x14ac:dyDescent="0.25">
      <c r="A3" s="31"/>
      <c r="B3" s="63" t="s">
        <v>34</v>
      </c>
      <c r="C3" s="63"/>
      <c r="D3" s="63"/>
    </row>
    <row r="4" spans="1:4" ht="30" x14ac:dyDescent="0.25">
      <c r="A4" s="3"/>
      <c r="B4" s="43" t="s">
        <v>0</v>
      </c>
      <c r="C4" s="11" t="s">
        <v>1</v>
      </c>
      <c r="D4" s="43" t="s">
        <v>26</v>
      </c>
    </row>
    <row r="5" spans="1:4" x14ac:dyDescent="0.25">
      <c r="A5" s="11"/>
      <c r="B5" s="3" t="s">
        <v>2</v>
      </c>
      <c r="C5" s="11"/>
      <c r="D5" s="11"/>
    </row>
    <row r="6" spans="1:4" x14ac:dyDescent="0.25">
      <c r="A6" s="11"/>
      <c r="B6" s="11" t="s">
        <v>56</v>
      </c>
      <c r="C6" s="39">
        <v>126.96</v>
      </c>
      <c r="D6" s="3">
        <f>C6</f>
        <v>126.96</v>
      </c>
    </row>
    <row r="7" spans="1:4" x14ac:dyDescent="0.25">
      <c r="A7" s="11"/>
      <c r="B7" s="3" t="s">
        <v>3</v>
      </c>
      <c r="C7" s="39"/>
      <c r="D7" s="3"/>
    </row>
    <row r="8" spans="1:4" ht="30" x14ac:dyDescent="0.25">
      <c r="A8" s="11">
        <v>1</v>
      </c>
      <c r="B8" s="11" t="s">
        <v>64</v>
      </c>
      <c r="C8" s="39">
        <v>1358.8</v>
      </c>
      <c r="D8" s="3"/>
    </row>
    <row r="9" spans="1:4" ht="30" x14ac:dyDescent="0.25">
      <c r="A9" s="11">
        <v>2</v>
      </c>
      <c r="B9" s="11" t="s">
        <v>65</v>
      </c>
      <c r="C9" s="11">
        <v>847.8</v>
      </c>
      <c r="D9" s="3"/>
    </row>
    <row r="10" spans="1:4" x14ac:dyDescent="0.25">
      <c r="A10" s="11"/>
      <c r="B10" s="3" t="s">
        <v>62</v>
      </c>
      <c r="C10" s="3">
        <f>SUM(C8:C9)</f>
        <v>2206.6</v>
      </c>
      <c r="D10" s="3">
        <f>C10+D6</f>
        <v>2333.56</v>
      </c>
    </row>
    <row r="11" spans="1:4" x14ac:dyDescent="0.25">
      <c r="A11" s="11"/>
      <c r="B11" s="3" t="s">
        <v>8</v>
      </c>
      <c r="C11" s="7"/>
      <c r="D11" s="3"/>
    </row>
    <row r="12" spans="1:4" x14ac:dyDescent="0.25">
      <c r="A12" s="11">
        <v>1</v>
      </c>
      <c r="B12" s="11" t="s">
        <v>77</v>
      </c>
      <c r="C12" s="11">
        <v>1267.5</v>
      </c>
      <c r="D12" s="3"/>
    </row>
    <row r="13" spans="1:4" x14ac:dyDescent="0.25">
      <c r="A13" s="11">
        <v>2</v>
      </c>
      <c r="B13" s="11" t="s">
        <v>78</v>
      </c>
      <c r="C13" s="11">
        <v>459</v>
      </c>
      <c r="D13" s="3"/>
    </row>
    <row r="14" spans="1:4" x14ac:dyDescent="0.25">
      <c r="A14" s="11"/>
      <c r="B14" s="3" t="s">
        <v>75</v>
      </c>
      <c r="C14" s="3">
        <f>SUM(C12:C13)</f>
        <v>1726.5</v>
      </c>
      <c r="D14" s="3">
        <f>C14+D10</f>
        <v>4060.06</v>
      </c>
    </row>
    <row r="15" spans="1:4" x14ac:dyDescent="0.25">
      <c r="A15" s="11"/>
      <c r="B15" s="3" t="s">
        <v>9</v>
      </c>
      <c r="C15" s="11"/>
      <c r="D15" s="3"/>
    </row>
    <row r="16" spans="1:4" x14ac:dyDescent="0.25">
      <c r="A16" s="11">
        <v>1</v>
      </c>
      <c r="B16" s="11" t="s">
        <v>87</v>
      </c>
      <c r="C16" s="3">
        <f>763.17+1001.97+1211.69</f>
        <v>2976.83</v>
      </c>
      <c r="D16" s="3">
        <f>C16+D14</f>
        <v>7036.8899999999994</v>
      </c>
    </row>
    <row r="17" spans="1:4" x14ac:dyDescent="0.25">
      <c r="A17" s="11"/>
      <c r="B17" s="3" t="s">
        <v>12</v>
      </c>
      <c r="C17" s="11"/>
      <c r="D17" s="3"/>
    </row>
    <row r="18" spans="1:4" ht="30" x14ac:dyDescent="0.25">
      <c r="A18" s="11">
        <v>1</v>
      </c>
      <c r="B18" s="11" t="s">
        <v>113</v>
      </c>
      <c r="C18" s="11">
        <v>3964.44</v>
      </c>
      <c r="D18" s="3"/>
    </row>
    <row r="19" spans="1:4" x14ac:dyDescent="0.25">
      <c r="A19" s="11">
        <v>2</v>
      </c>
      <c r="B19" s="11" t="s">
        <v>114</v>
      </c>
      <c r="C19" s="11">
        <v>989.36</v>
      </c>
      <c r="D19" s="3"/>
    </row>
    <row r="20" spans="1:4" x14ac:dyDescent="0.25">
      <c r="A20" s="11"/>
      <c r="B20" s="3" t="s">
        <v>107</v>
      </c>
      <c r="C20" s="3">
        <f>SUM(C18:C19)</f>
        <v>4953.8</v>
      </c>
      <c r="D20" s="3">
        <f>C20+D16</f>
        <v>11990.689999999999</v>
      </c>
    </row>
    <row r="21" spans="1:4" x14ac:dyDescent="0.25">
      <c r="A21" s="11"/>
      <c r="B21" s="3" t="s">
        <v>13</v>
      </c>
      <c r="C21" s="11"/>
      <c r="D21" s="3"/>
    </row>
    <row r="22" spans="1:4" ht="30" x14ac:dyDescent="0.25">
      <c r="A22" s="11">
        <v>1</v>
      </c>
      <c r="B22" s="11" t="s">
        <v>121</v>
      </c>
      <c r="C22" s="11">
        <v>2920</v>
      </c>
      <c r="D22" s="3"/>
    </row>
    <row r="23" spans="1:4" ht="30" x14ac:dyDescent="0.25">
      <c r="A23" s="11">
        <v>2</v>
      </c>
      <c r="B23" s="11" t="s">
        <v>122</v>
      </c>
      <c r="C23" s="11">
        <v>182.5</v>
      </c>
      <c r="D23" s="3"/>
    </row>
    <row r="24" spans="1:4" x14ac:dyDescent="0.25">
      <c r="A24" s="11"/>
      <c r="B24" s="3" t="s">
        <v>119</v>
      </c>
      <c r="C24" s="3">
        <f>SUM(C22:C23)</f>
        <v>3102.5</v>
      </c>
      <c r="D24" s="3">
        <f>C24+D20</f>
        <v>15093.189999999999</v>
      </c>
    </row>
    <row r="25" spans="1:4" x14ac:dyDescent="0.25">
      <c r="A25" s="11"/>
      <c r="B25" s="3" t="s">
        <v>14</v>
      </c>
      <c r="C25" s="11"/>
      <c r="D25" s="3"/>
    </row>
    <row r="26" spans="1:4" ht="30" x14ac:dyDescent="0.25">
      <c r="A26" s="11">
        <v>1</v>
      </c>
      <c r="B26" s="11" t="s">
        <v>131</v>
      </c>
      <c r="C26" s="3">
        <v>1105.4000000000001</v>
      </c>
      <c r="D26" s="3">
        <f>C26+D24</f>
        <v>16198.589999999998</v>
      </c>
    </row>
    <row r="27" spans="1:4" x14ac:dyDescent="0.25">
      <c r="A27" s="13"/>
      <c r="B27" s="3"/>
      <c r="C27" s="13"/>
      <c r="D27" s="12"/>
    </row>
    <row r="28" spans="1:4" x14ac:dyDescent="0.25">
      <c r="A28" s="13"/>
      <c r="B28" s="11"/>
      <c r="C28" s="12"/>
      <c r="D28" s="12"/>
    </row>
    <row r="29" spans="1:4" x14ac:dyDescent="0.25">
      <c r="A29" s="13"/>
      <c r="B29" s="3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1"/>
      <c r="C31" s="13"/>
      <c r="D31" s="13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11"/>
      <c r="C34" s="13"/>
      <c r="D34" s="13"/>
    </row>
    <row r="35" spans="1:4" x14ac:dyDescent="0.25">
      <c r="A35" s="13"/>
      <c r="B35" s="3"/>
      <c r="C35" s="12"/>
      <c r="D35" s="12"/>
    </row>
    <row r="36" spans="1:4" x14ac:dyDescent="0.25">
      <c r="A36" s="13"/>
      <c r="B36" s="3"/>
      <c r="C36" s="13"/>
      <c r="D36" s="12"/>
    </row>
    <row r="37" spans="1:4" x14ac:dyDescent="0.25">
      <c r="A37" s="13"/>
      <c r="B37" s="11"/>
      <c r="C37" s="13"/>
      <c r="D37" s="12"/>
    </row>
    <row r="38" spans="1:4" x14ac:dyDescent="0.25">
      <c r="A38" s="13"/>
      <c r="B38" s="11"/>
      <c r="C38" s="13"/>
      <c r="D38" s="12"/>
    </row>
    <row r="39" spans="1:4" x14ac:dyDescent="0.25">
      <c r="A39" s="13"/>
      <c r="B39" s="3"/>
      <c r="C39" s="12"/>
      <c r="D39" s="12"/>
    </row>
    <row r="40" spans="1:4" x14ac:dyDescent="0.25">
      <c r="A40" s="13"/>
      <c r="B40" s="11"/>
      <c r="C40" s="13"/>
      <c r="D40" s="12"/>
    </row>
    <row r="41" spans="1:4" x14ac:dyDescent="0.25">
      <c r="A41" s="13"/>
      <c r="B41" s="11"/>
      <c r="C41" s="13"/>
      <c r="D41" s="12"/>
    </row>
    <row r="42" spans="1:4" x14ac:dyDescent="0.25">
      <c r="A42" s="13"/>
      <c r="B42" s="11"/>
      <c r="C42" s="13"/>
      <c r="D42" s="12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1"/>
      <c r="C44" s="13"/>
      <c r="D44" s="13"/>
    </row>
    <row r="45" spans="1:4" x14ac:dyDescent="0.25">
      <c r="A45" s="13"/>
      <c r="B45" s="11"/>
      <c r="C45" s="13"/>
      <c r="D45" s="13"/>
    </row>
    <row r="46" spans="1:4" x14ac:dyDescent="0.25">
      <c r="A46" s="13"/>
      <c r="B46" s="11"/>
      <c r="C46" s="13"/>
      <c r="D46" s="13"/>
    </row>
    <row r="47" spans="1:4" x14ac:dyDescent="0.25">
      <c r="A47" s="13"/>
      <c r="B47" s="11"/>
      <c r="C47" s="13"/>
      <c r="D47" s="13"/>
    </row>
    <row r="48" spans="1:4" x14ac:dyDescent="0.25">
      <c r="A48" s="13"/>
      <c r="B48" s="11"/>
      <c r="C48" s="13"/>
      <c r="D48" s="13"/>
    </row>
    <row r="49" spans="1:4" x14ac:dyDescent="0.25">
      <c r="A49" s="13"/>
      <c r="B49" s="11"/>
      <c r="C49" s="13"/>
      <c r="D49" s="13"/>
    </row>
    <row r="50" spans="1:4" x14ac:dyDescent="0.25">
      <c r="A50" s="13"/>
      <c r="B50" s="11"/>
      <c r="C50" s="13"/>
      <c r="D50" s="13"/>
    </row>
    <row r="51" spans="1:4" x14ac:dyDescent="0.25">
      <c r="A51" s="13"/>
      <c r="B51" s="11"/>
      <c r="C51" s="13"/>
      <c r="D51" s="13"/>
    </row>
    <row r="52" spans="1:4" x14ac:dyDescent="0.25">
      <c r="A52" s="13"/>
      <c r="B52" s="11"/>
      <c r="C52" s="13"/>
      <c r="D52" s="13"/>
    </row>
    <row r="53" spans="1:4" x14ac:dyDescent="0.25">
      <c r="A53" s="13"/>
      <c r="B53" s="3"/>
      <c r="C53" s="12"/>
      <c r="D53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1"/>
  <sheetViews>
    <sheetView workbookViewId="0">
      <selection activeCell="D24" sqref="D24"/>
    </sheetView>
  </sheetViews>
  <sheetFormatPr defaultRowHeight="15" x14ac:dyDescent="0.25"/>
  <cols>
    <col min="1" max="1" width="4" customWidth="1"/>
    <col min="2" max="2" width="50" customWidth="1"/>
    <col min="4" max="4" width="13.140625" customWidth="1"/>
  </cols>
  <sheetData>
    <row r="1" spans="1:8" ht="15.95" customHeight="1" x14ac:dyDescent="0.35">
      <c r="A1" s="1"/>
      <c r="B1" s="63" t="s">
        <v>55</v>
      </c>
      <c r="C1" s="63"/>
      <c r="D1" s="63"/>
      <c r="E1" s="6"/>
      <c r="F1" s="6"/>
      <c r="G1" s="6"/>
      <c r="H1" s="6"/>
    </row>
    <row r="2" spans="1:8" ht="15.95" customHeight="1" x14ac:dyDescent="0.25">
      <c r="A2" s="1"/>
      <c r="B2" s="64" t="s">
        <v>39</v>
      </c>
      <c r="C2" s="64"/>
      <c r="D2" s="64"/>
      <c r="E2" s="1"/>
      <c r="F2" s="1"/>
      <c r="G2" s="1"/>
      <c r="H2" s="1"/>
    </row>
    <row r="3" spans="1:8" ht="17.25" customHeight="1" x14ac:dyDescent="0.25">
      <c r="A3" s="1"/>
      <c r="B3" s="63" t="s">
        <v>35</v>
      </c>
      <c r="C3" s="63"/>
      <c r="D3" s="63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48"/>
      <c r="F4" s="1"/>
      <c r="G4" s="1"/>
      <c r="H4" s="1"/>
    </row>
    <row r="5" spans="1:8" x14ac:dyDescent="0.25">
      <c r="A5" s="9"/>
      <c r="B5" s="3" t="s">
        <v>2</v>
      </c>
      <c r="C5" s="47"/>
      <c r="D5" s="47"/>
      <c r="E5" s="48"/>
      <c r="F5" s="1"/>
      <c r="G5" s="1"/>
      <c r="H5" s="1"/>
    </row>
    <row r="6" spans="1:8" ht="30" x14ac:dyDescent="0.25">
      <c r="A6" s="11">
        <v>1</v>
      </c>
      <c r="B6" s="11" t="s">
        <v>57</v>
      </c>
      <c r="C6" s="11">
        <f>8008.11+9510.1+8006.2+9510.1</f>
        <v>35034.51</v>
      </c>
      <c r="D6" s="3">
        <f>C6</f>
        <v>35034.51</v>
      </c>
      <c r="E6" s="49"/>
    </row>
    <row r="7" spans="1:8" x14ac:dyDescent="0.25">
      <c r="A7" s="13"/>
      <c r="B7" s="33" t="s">
        <v>9</v>
      </c>
      <c r="C7" s="13"/>
      <c r="D7" s="12"/>
      <c r="E7" s="49"/>
    </row>
    <row r="8" spans="1:8" x14ac:dyDescent="0.25">
      <c r="A8" s="13">
        <v>1</v>
      </c>
      <c r="B8" s="11" t="s">
        <v>90</v>
      </c>
      <c r="C8" s="12">
        <v>15224.33</v>
      </c>
      <c r="D8" s="12">
        <f>C8+D6</f>
        <v>50258.840000000004</v>
      </c>
      <c r="E8" s="49"/>
    </row>
    <row r="9" spans="1:8" x14ac:dyDescent="0.25">
      <c r="A9" s="13"/>
      <c r="B9" s="3" t="s">
        <v>10</v>
      </c>
      <c r="C9" s="12"/>
      <c r="D9" s="12"/>
      <c r="E9" s="49"/>
    </row>
    <row r="10" spans="1:8" x14ac:dyDescent="0.25">
      <c r="A10" s="13">
        <v>1</v>
      </c>
      <c r="B10" s="11" t="s">
        <v>100</v>
      </c>
      <c r="C10" s="13">
        <v>22612.2</v>
      </c>
      <c r="D10" s="12"/>
      <c r="E10" s="49"/>
    </row>
    <row r="11" spans="1:8" ht="30" x14ac:dyDescent="0.25">
      <c r="A11" s="13">
        <v>2</v>
      </c>
      <c r="B11" s="11" t="s">
        <v>101</v>
      </c>
      <c r="C11" s="13">
        <v>28008.7</v>
      </c>
      <c r="D11" s="12"/>
      <c r="E11" s="49"/>
    </row>
    <row r="12" spans="1:8" ht="30" x14ac:dyDescent="0.25">
      <c r="A12" s="13">
        <v>3</v>
      </c>
      <c r="B12" s="60" t="s">
        <v>102</v>
      </c>
      <c r="C12" s="62">
        <v>11960.3</v>
      </c>
      <c r="D12" s="21"/>
      <c r="E12" s="49"/>
    </row>
    <row r="13" spans="1:8" x14ac:dyDescent="0.25">
      <c r="A13" s="13"/>
      <c r="B13" s="3" t="s">
        <v>91</v>
      </c>
      <c r="C13" s="3">
        <f>SUM(C10:C12)</f>
        <v>62581.2</v>
      </c>
      <c r="D13" s="12">
        <f>C13+D8</f>
        <v>112840.04000000001</v>
      </c>
    </row>
    <row r="14" spans="1:8" x14ac:dyDescent="0.25">
      <c r="A14" s="13"/>
      <c r="B14" s="12" t="s">
        <v>11</v>
      </c>
      <c r="C14" s="13"/>
      <c r="D14" s="12"/>
    </row>
    <row r="15" spans="1:8" x14ac:dyDescent="0.25">
      <c r="A15" s="13">
        <v>1</v>
      </c>
      <c r="B15" s="34" t="s">
        <v>105</v>
      </c>
      <c r="C15" s="13">
        <v>1270</v>
      </c>
      <c r="D15" s="12"/>
    </row>
    <row r="16" spans="1:8" x14ac:dyDescent="0.25">
      <c r="A16" s="13">
        <v>2</v>
      </c>
      <c r="B16" s="11" t="s">
        <v>106</v>
      </c>
      <c r="C16" s="13">
        <v>3200</v>
      </c>
      <c r="D16" s="12"/>
    </row>
    <row r="17" spans="1:4" x14ac:dyDescent="0.25">
      <c r="A17" s="13"/>
      <c r="B17" s="12" t="s">
        <v>103</v>
      </c>
      <c r="C17" s="12">
        <f>SUM(C15:C16)</f>
        <v>4470</v>
      </c>
      <c r="D17" s="12">
        <f>C17+D13</f>
        <v>117310.04000000001</v>
      </c>
    </row>
    <row r="18" spans="1:4" x14ac:dyDescent="0.25">
      <c r="A18" s="13"/>
      <c r="B18" s="12" t="s">
        <v>12</v>
      </c>
      <c r="C18" s="12"/>
      <c r="D18" s="12"/>
    </row>
    <row r="19" spans="1:4" ht="30" x14ac:dyDescent="0.25">
      <c r="A19" s="13">
        <v>1</v>
      </c>
      <c r="B19" s="11" t="s">
        <v>116</v>
      </c>
      <c r="C19" s="13">
        <v>5750</v>
      </c>
      <c r="D19" s="12">
        <f>C19+D17</f>
        <v>123060.04000000001</v>
      </c>
    </row>
    <row r="20" spans="1:4" x14ac:dyDescent="0.25">
      <c r="A20" s="58"/>
      <c r="B20" s="52" t="s">
        <v>15</v>
      </c>
      <c r="C20" s="58"/>
      <c r="D20" s="57"/>
    </row>
    <row r="21" spans="1:4" x14ac:dyDescent="0.25">
      <c r="A21" s="13">
        <v>1</v>
      </c>
      <c r="B21" s="13" t="s">
        <v>135</v>
      </c>
      <c r="C21" s="12">
        <v>17150</v>
      </c>
      <c r="D21" s="12"/>
    </row>
    <row r="22" spans="1:4" x14ac:dyDescent="0.25">
      <c r="A22" s="13">
        <v>2</v>
      </c>
      <c r="B22" s="13" t="s">
        <v>136</v>
      </c>
      <c r="C22" s="13">
        <v>5000</v>
      </c>
      <c r="D22" s="12"/>
    </row>
    <row r="23" spans="1:4" x14ac:dyDescent="0.25">
      <c r="A23" s="13">
        <v>3</v>
      </c>
      <c r="B23" s="11" t="s">
        <v>137</v>
      </c>
      <c r="C23" s="13">
        <v>8200</v>
      </c>
      <c r="D23" s="12"/>
    </row>
    <row r="24" spans="1:4" x14ac:dyDescent="0.25">
      <c r="A24" s="13"/>
      <c r="B24" s="12" t="s">
        <v>132</v>
      </c>
      <c r="C24" s="12">
        <f>SUM(C21:C23)</f>
        <v>30350</v>
      </c>
      <c r="D24" s="12">
        <f>C24+D19</f>
        <v>153410.04</v>
      </c>
    </row>
    <row r="25" spans="1:4" x14ac:dyDescent="0.25">
      <c r="A25" s="13"/>
      <c r="B25" s="13"/>
      <c r="C25" s="13"/>
      <c r="D25" s="13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2"/>
      <c r="C27" s="13"/>
      <c r="D27" s="13"/>
    </row>
    <row r="28" spans="1:4" x14ac:dyDescent="0.25">
      <c r="A28" s="13"/>
      <c r="B28" s="61"/>
      <c r="C28" s="12"/>
      <c r="D28" s="12"/>
    </row>
    <row r="29" spans="1:4" x14ac:dyDescent="0.25">
      <c r="A29" s="13"/>
      <c r="B29" s="13"/>
      <c r="C29" s="13"/>
      <c r="D29" s="13"/>
    </row>
    <row r="30" spans="1:4" x14ac:dyDescent="0.25">
      <c r="A30" s="13"/>
      <c r="B30" s="12"/>
      <c r="C30" s="12"/>
      <c r="D30" s="13"/>
    </row>
    <row r="31" spans="1:4" x14ac:dyDescent="0.25">
      <c r="A31" s="13"/>
      <c r="B31" s="12"/>
      <c r="C31" s="13"/>
      <c r="D31" s="13"/>
    </row>
    <row r="32" spans="1:4" x14ac:dyDescent="0.25">
      <c r="A32" s="13"/>
      <c r="B32" s="12"/>
      <c r="C32" s="13"/>
      <c r="D32" s="13"/>
    </row>
    <row r="33" spans="1:4" x14ac:dyDescent="0.25">
      <c r="A33" s="13"/>
      <c r="B33" s="12"/>
      <c r="C33" s="13"/>
      <c r="D33" s="13"/>
    </row>
    <row r="34" spans="1:4" x14ac:dyDescent="0.25">
      <c r="A34" s="13"/>
      <c r="B34" s="11"/>
      <c r="C34" s="13"/>
      <c r="D34" s="13"/>
    </row>
    <row r="35" spans="1:4" x14ac:dyDescent="0.25">
      <c r="A35" s="13"/>
      <c r="B35" s="11"/>
      <c r="C35" s="13"/>
      <c r="D35" s="12"/>
    </row>
    <row r="36" spans="1:4" x14ac:dyDescent="0.25">
      <c r="A36" s="13"/>
      <c r="B36" s="12"/>
      <c r="C36" s="12"/>
      <c r="D36" s="12"/>
    </row>
    <row r="37" spans="1:4" x14ac:dyDescent="0.25">
      <c r="A37" s="13"/>
      <c r="B37" s="13"/>
      <c r="C37" s="13"/>
      <c r="D37" s="13"/>
    </row>
    <row r="38" spans="1:4" x14ac:dyDescent="0.25">
      <c r="A38" s="13"/>
      <c r="B38" s="12"/>
      <c r="C38" s="12"/>
      <c r="D38" s="12"/>
    </row>
    <row r="39" spans="1:4" x14ac:dyDescent="0.25">
      <c r="A39" s="13"/>
      <c r="B39" s="12"/>
      <c r="C39" s="13"/>
      <c r="D39" s="13"/>
    </row>
    <row r="40" spans="1:4" x14ac:dyDescent="0.25">
      <c r="A40" s="13"/>
      <c r="B40" s="13"/>
      <c r="C40" s="13"/>
      <c r="D40" s="13"/>
    </row>
    <row r="41" spans="1:4" x14ac:dyDescent="0.25">
      <c r="A41" s="13"/>
      <c r="B41" s="12"/>
      <c r="C41" s="12"/>
      <c r="D4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B9" sqref="B9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3" t="s">
        <v>55</v>
      </c>
      <c r="C1" s="63"/>
      <c r="D1" s="63"/>
    </row>
    <row r="2" spans="1:4" ht="15.75" x14ac:dyDescent="0.25">
      <c r="A2" s="1"/>
      <c r="B2" s="64" t="s">
        <v>39</v>
      </c>
      <c r="C2" s="64"/>
      <c r="D2" s="64"/>
    </row>
    <row r="3" spans="1:4" ht="15.75" x14ac:dyDescent="0.25">
      <c r="A3" s="1"/>
      <c r="B3" s="63" t="s">
        <v>37</v>
      </c>
      <c r="C3" s="63"/>
      <c r="D3" s="63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 t="s">
        <v>3</v>
      </c>
      <c r="C5" s="9"/>
      <c r="D5" s="9"/>
    </row>
    <row r="6" spans="1:4" x14ac:dyDescent="0.25">
      <c r="A6" s="11">
        <v>1</v>
      </c>
      <c r="B6" s="11" t="s">
        <v>66</v>
      </c>
      <c r="C6" s="11">
        <v>1482.76</v>
      </c>
      <c r="D6" s="3">
        <f>C6</f>
        <v>1482.76</v>
      </c>
    </row>
    <row r="7" spans="1:4" x14ac:dyDescent="0.25">
      <c r="A7" s="9"/>
      <c r="B7" s="3" t="s">
        <v>8</v>
      </c>
      <c r="C7" s="35"/>
      <c r="D7" s="9"/>
    </row>
    <row r="8" spans="1:4" ht="30" x14ac:dyDescent="0.25">
      <c r="A8" s="9">
        <v>1</v>
      </c>
      <c r="B8" s="11" t="s">
        <v>79</v>
      </c>
      <c r="C8" s="35">
        <v>3939.16</v>
      </c>
      <c r="D8" s="9">
        <f>C8+D6</f>
        <v>5421.92</v>
      </c>
    </row>
    <row r="9" spans="1:4" x14ac:dyDescent="0.25">
      <c r="A9" s="3"/>
      <c r="B9" s="3"/>
      <c r="C9" s="19"/>
      <c r="D9" s="3"/>
    </row>
    <row r="10" spans="1:4" x14ac:dyDescent="0.25">
      <c r="A10" s="3">
        <v>1</v>
      </c>
      <c r="B10" s="11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2"/>
      <c r="B14" s="33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4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activeCell="D16" sqref="D16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63" t="s">
        <v>67</v>
      </c>
      <c r="C1" s="63"/>
      <c r="D1" s="63"/>
      <c r="E1" s="6"/>
      <c r="F1" s="6"/>
      <c r="G1" s="6"/>
      <c r="H1" s="6"/>
    </row>
    <row r="2" spans="1:8" ht="15.75" x14ac:dyDescent="0.25">
      <c r="A2" s="1"/>
      <c r="B2" s="64" t="s">
        <v>39</v>
      </c>
      <c r="C2" s="64"/>
      <c r="D2" s="64"/>
      <c r="E2" s="1"/>
      <c r="F2" s="1"/>
      <c r="G2" s="1"/>
      <c r="H2" s="1"/>
    </row>
    <row r="3" spans="1:8" ht="15.75" x14ac:dyDescent="0.25">
      <c r="A3" s="1"/>
      <c r="B3" s="63" t="s">
        <v>36</v>
      </c>
      <c r="C3" s="63"/>
      <c r="D3" s="63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8" t="s">
        <v>3</v>
      </c>
      <c r="C5" s="9"/>
      <c r="D5" s="7"/>
      <c r="E5" s="1"/>
      <c r="F5" s="1"/>
      <c r="G5" s="1"/>
      <c r="H5" s="1"/>
    </row>
    <row r="6" spans="1:8" s="1" customFormat="1" ht="47.25" x14ac:dyDescent="0.25">
      <c r="A6" s="11">
        <v>1</v>
      </c>
      <c r="B6" s="46" t="s">
        <v>68</v>
      </c>
      <c r="C6" s="11">
        <v>7565.7</v>
      </c>
      <c r="D6" s="3"/>
    </row>
    <row r="7" spans="1:8" s="1" customFormat="1" ht="15.75" x14ac:dyDescent="0.25">
      <c r="A7" s="11">
        <v>2</v>
      </c>
      <c r="B7" s="46" t="s">
        <v>69</v>
      </c>
      <c r="C7" s="11">
        <v>24799.93</v>
      </c>
      <c r="D7" s="41"/>
    </row>
    <row r="8" spans="1:8" x14ac:dyDescent="0.25">
      <c r="A8" s="13"/>
      <c r="B8" s="3" t="s">
        <v>62</v>
      </c>
      <c r="C8" s="12">
        <f>SUM(C6:C7)</f>
        <v>32365.63</v>
      </c>
      <c r="D8" s="42">
        <f>C8</f>
        <v>32365.63</v>
      </c>
    </row>
    <row r="9" spans="1:8" x14ac:dyDescent="0.25">
      <c r="A9" s="13"/>
      <c r="B9" s="3" t="s">
        <v>8</v>
      </c>
      <c r="C9" s="13"/>
      <c r="D9" s="42"/>
    </row>
    <row r="10" spans="1:8" s="5" customFormat="1" ht="30" x14ac:dyDescent="0.25">
      <c r="A10" s="11">
        <v>1</v>
      </c>
      <c r="B10" s="11" t="s">
        <v>80</v>
      </c>
      <c r="C10" s="3">
        <v>30685.9</v>
      </c>
      <c r="D10" s="42">
        <f>C10+D8</f>
        <v>63051.53</v>
      </c>
    </row>
    <row r="11" spans="1:8" x14ac:dyDescent="0.25">
      <c r="A11" s="11"/>
      <c r="B11" s="3" t="s">
        <v>12</v>
      </c>
      <c r="C11" s="11"/>
      <c r="D11" s="42"/>
    </row>
    <row r="12" spans="1:8" x14ac:dyDescent="0.25">
      <c r="A12" s="13">
        <v>1</v>
      </c>
      <c r="B12" s="11" t="s">
        <v>115</v>
      </c>
      <c r="C12" s="11">
        <v>4424.8</v>
      </c>
      <c r="D12" s="42">
        <f>C12+D10</f>
        <v>67476.33</v>
      </c>
    </row>
    <row r="13" spans="1:8" x14ac:dyDescent="0.25">
      <c r="A13" s="13"/>
      <c r="B13" s="3" t="s">
        <v>13</v>
      </c>
      <c r="C13" s="11"/>
      <c r="D13" s="12"/>
    </row>
    <row r="14" spans="1:8" x14ac:dyDescent="0.25">
      <c r="A14" s="13">
        <v>1</v>
      </c>
      <c r="B14" s="11" t="s">
        <v>123</v>
      </c>
      <c r="C14" s="13">
        <v>46310.42</v>
      </c>
      <c r="D14" s="42"/>
    </row>
    <row r="15" spans="1:8" ht="30" x14ac:dyDescent="0.25">
      <c r="A15" s="13">
        <v>2</v>
      </c>
      <c r="B15" s="11" t="s">
        <v>124</v>
      </c>
      <c r="C15" s="13">
        <v>21275.41</v>
      </c>
      <c r="D15" s="12"/>
    </row>
    <row r="16" spans="1:8" x14ac:dyDescent="0.25">
      <c r="A16" s="13"/>
      <c r="B16" s="3" t="s">
        <v>119</v>
      </c>
      <c r="C16" s="12">
        <f>SUM(C14:C15)</f>
        <v>67585.83</v>
      </c>
      <c r="D16" s="42">
        <f>C16+D12</f>
        <v>135062.16</v>
      </c>
    </row>
    <row r="17" spans="1:4" x14ac:dyDescent="0.25">
      <c r="A17" s="13"/>
      <c r="B17" s="11"/>
      <c r="C17" s="13"/>
      <c r="D17" s="42"/>
    </row>
    <row r="18" spans="1:4" x14ac:dyDescent="0.25">
      <c r="A18" s="13"/>
      <c r="B18" s="3"/>
      <c r="C18" s="12"/>
      <c r="D18" s="12"/>
    </row>
    <row r="19" spans="1:4" x14ac:dyDescent="0.25">
      <c r="A19" s="13"/>
      <c r="B19" s="3"/>
      <c r="C19" s="12"/>
      <c r="D19" s="12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3"/>
      <c r="C22" s="12"/>
      <c r="D22" s="12"/>
    </row>
    <row r="23" spans="1:4" x14ac:dyDescent="0.25">
      <c r="A23" s="13"/>
      <c r="B23" s="3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3"/>
      <c r="C25" s="12"/>
      <c r="D25" s="12"/>
    </row>
    <row r="26" spans="1:4" x14ac:dyDescent="0.25">
      <c r="A26" s="13"/>
      <c r="B26" s="3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3"/>
      <c r="C28" s="12"/>
      <c r="D28" s="12"/>
    </row>
    <row r="29" spans="1:4" x14ac:dyDescent="0.25">
      <c r="A29" s="13"/>
      <c r="B29" s="3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3"/>
      <c r="C31" s="12"/>
      <c r="D31" s="12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view="pageBreakPreview" zoomScale="60" zoomScaleNormal="65" workbookViewId="0">
      <selection activeCell="B13" sqref="B13"/>
    </sheetView>
  </sheetViews>
  <sheetFormatPr defaultRowHeight="15" x14ac:dyDescent="0.25"/>
  <cols>
    <col min="1" max="1" width="28.5703125" style="1" customWidth="1"/>
    <col min="2" max="2" width="15.710937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5.85546875" customWidth="1"/>
    <col min="12" max="12" width="16" customWidth="1"/>
    <col min="13" max="13" width="15.28515625" customWidth="1"/>
    <col min="14" max="14" width="19.28515625" customWidth="1"/>
  </cols>
  <sheetData>
    <row r="1" spans="1:14" ht="15.75" x14ac:dyDescent="0.25">
      <c r="A1" s="65" t="s">
        <v>53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15.75" x14ac:dyDescent="0.25">
      <c r="A2" s="2" t="s">
        <v>39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89278.28</v>
      </c>
      <c r="C4" s="24">
        <f t="shared" ref="C4:M4" si="0">C5+C6+C7</f>
        <v>71602.28</v>
      </c>
      <c r="D4" s="24">
        <f t="shared" si="0"/>
        <v>71602.28</v>
      </c>
      <c r="E4" s="24">
        <f t="shared" si="0"/>
        <v>71602.28</v>
      </c>
      <c r="F4" s="24">
        <f t="shared" si="0"/>
        <v>71602.28</v>
      </c>
      <c r="G4" s="24">
        <f t="shared" si="0"/>
        <v>71602.28</v>
      </c>
      <c r="H4" s="24">
        <f t="shared" si="0"/>
        <v>78773.31</v>
      </c>
      <c r="I4" s="24">
        <f t="shared" si="0"/>
        <v>78773.31</v>
      </c>
      <c r="J4" s="24">
        <f t="shared" si="0"/>
        <v>78773.31</v>
      </c>
      <c r="K4" s="24">
        <f t="shared" si="0"/>
        <v>78773.31</v>
      </c>
      <c r="L4" s="24">
        <f t="shared" si="0"/>
        <v>78773.31</v>
      </c>
      <c r="M4" s="24">
        <f t="shared" si="0"/>
        <v>80452.36</v>
      </c>
      <c r="N4" s="24">
        <f t="shared" ref="N4:N23" si="1">SUM(B4:M4)</f>
        <v>921608.5900000002</v>
      </c>
    </row>
    <row r="5" spans="1:14" ht="39" customHeight="1" x14ac:dyDescent="0.35">
      <c r="A5" s="28" t="s">
        <v>17</v>
      </c>
      <c r="B5" s="25">
        <v>51114.92</v>
      </c>
      <c r="C5" s="25">
        <v>51114.92</v>
      </c>
      <c r="D5" s="25">
        <v>51114.92</v>
      </c>
      <c r="E5" s="25">
        <v>51114.92</v>
      </c>
      <c r="F5" s="25">
        <v>51114.92</v>
      </c>
      <c r="G5" s="25">
        <v>51114.92</v>
      </c>
      <c r="H5" s="25">
        <v>56216.52</v>
      </c>
      <c r="I5" s="25">
        <v>56216.52</v>
      </c>
      <c r="J5" s="25">
        <v>56216.52</v>
      </c>
      <c r="K5" s="25">
        <v>56216.52</v>
      </c>
      <c r="L5" s="25">
        <v>56216.52</v>
      </c>
      <c r="M5" s="25">
        <v>56216.52</v>
      </c>
      <c r="N5" s="25">
        <f t="shared" si="1"/>
        <v>643988.64</v>
      </c>
    </row>
    <row r="6" spans="1:14" ht="44.25" customHeight="1" x14ac:dyDescent="0.35">
      <c r="A6" s="28" t="s">
        <v>40</v>
      </c>
      <c r="B6" s="25">
        <v>20487.36</v>
      </c>
      <c r="C6" s="25">
        <v>20487.36</v>
      </c>
      <c r="D6" s="25">
        <v>20487.36</v>
      </c>
      <c r="E6" s="25">
        <v>20487.36</v>
      </c>
      <c r="F6" s="25">
        <v>20487.36</v>
      </c>
      <c r="G6" s="25">
        <v>20487.36</v>
      </c>
      <c r="H6" s="25">
        <v>22556.79</v>
      </c>
      <c r="I6" s="25">
        <v>22556.79</v>
      </c>
      <c r="J6" s="25">
        <v>22556.79</v>
      </c>
      <c r="K6" s="25">
        <v>22556.79</v>
      </c>
      <c r="L6" s="25">
        <v>22556.79</v>
      </c>
      <c r="M6" s="25">
        <v>22556.79</v>
      </c>
      <c r="N6" s="25">
        <f>SUM(B6:M6)</f>
        <v>258264.90000000005</v>
      </c>
    </row>
    <row r="7" spans="1:14" ht="44.25" customHeight="1" x14ac:dyDescent="0.35">
      <c r="A7" s="28" t="s">
        <v>32</v>
      </c>
      <c r="B7" s="25">
        <v>17676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>
        <v>1679.05</v>
      </c>
      <c r="N7" s="25">
        <f>SUM(B7:M7)</f>
        <v>19355.05</v>
      </c>
    </row>
    <row r="8" spans="1:14" ht="36" customHeight="1" x14ac:dyDescent="0.35">
      <c r="A8" s="29" t="s">
        <v>18</v>
      </c>
      <c r="B8" s="24">
        <f>B9+B10+B11+B12+B13</f>
        <v>56488.009999999995</v>
      </c>
      <c r="C8" s="24">
        <f t="shared" ref="C8:M8" si="2">C9+C10+C11+C12+C13</f>
        <v>50581.759999999995</v>
      </c>
      <c r="D8" s="24">
        <f t="shared" si="2"/>
        <v>65545.03</v>
      </c>
      <c r="E8" s="24">
        <f t="shared" si="2"/>
        <v>55965.319999999992</v>
      </c>
      <c r="F8" s="24">
        <f t="shared" si="2"/>
        <v>57539.97</v>
      </c>
      <c r="G8" s="24">
        <f t="shared" si="2"/>
        <v>75855.53</v>
      </c>
      <c r="H8" s="24">
        <f t="shared" si="2"/>
        <v>58095.939999999995</v>
      </c>
      <c r="I8" s="24">
        <f t="shared" si="2"/>
        <v>57004.75</v>
      </c>
      <c r="J8" s="24">
        <f t="shared" si="2"/>
        <v>77159.759999999995</v>
      </c>
      <c r="K8" s="24">
        <f t="shared" si="2"/>
        <v>62649.29</v>
      </c>
      <c r="L8" s="24">
        <f t="shared" si="2"/>
        <v>59247.729999999996</v>
      </c>
      <c r="M8" s="24">
        <f t="shared" si="2"/>
        <v>92993.750000000015</v>
      </c>
      <c r="N8" s="24">
        <f t="shared" si="1"/>
        <v>769126.84</v>
      </c>
    </row>
    <row r="9" spans="1:14" ht="40.5" customHeight="1" x14ac:dyDescent="0.35">
      <c r="A9" s="28" t="s">
        <v>19</v>
      </c>
      <c r="B9" s="25">
        <v>2158.92</v>
      </c>
      <c r="C9" s="25">
        <v>2158.92</v>
      </c>
      <c r="D9" s="25">
        <v>5385.35</v>
      </c>
      <c r="E9" s="25">
        <v>5167.42</v>
      </c>
      <c r="F9" s="25">
        <v>4024.42</v>
      </c>
      <c r="G9" s="25">
        <v>16165.15</v>
      </c>
      <c r="H9" s="25">
        <v>2158.92</v>
      </c>
      <c r="I9" s="25">
        <v>2158.92</v>
      </c>
      <c r="J9" s="25">
        <v>2158.92</v>
      </c>
      <c r="K9" s="25">
        <v>3558.02</v>
      </c>
      <c r="L9" s="25">
        <v>4833.12</v>
      </c>
      <c r="M9" s="25">
        <v>2158.92</v>
      </c>
      <c r="N9" s="24">
        <f t="shared" si="1"/>
        <v>52086.999999999993</v>
      </c>
    </row>
    <row r="10" spans="1:14" ht="45.75" customHeight="1" x14ac:dyDescent="0.35">
      <c r="A10" s="28" t="s">
        <v>20</v>
      </c>
      <c r="B10" s="26">
        <v>8123</v>
      </c>
      <c r="C10" s="25">
        <v>5280</v>
      </c>
      <c r="D10" s="25">
        <v>5880</v>
      </c>
      <c r="E10" s="25">
        <v>5280</v>
      </c>
      <c r="F10" s="25">
        <v>7256.8</v>
      </c>
      <c r="G10" s="25">
        <v>11195.65</v>
      </c>
      <c r="H10" s="25">
        <v>12592.3</v>
      </c>
      <c r="I10" s="25">
        <v>10111.700000000001</v>
      </c>
      <c r="J10" s="25">
        <v>16394.54</v>
      </c>
      <c r="K10" s="25">
        <v>8677.7000000000007</v>
      </c>
      <c r="L10" s="25">
        <v>8183.2</v>
      </c>
      <c r="M10" s="25">
        <v>15300.7</v>
      </c>
      <c r="N10" s="37">
        <f t="shared" si="1"/>
        <v>114275.58999999998</v>
      </c>
    </row>
    <row r="11" spans="1:14" ht="45.75" customHeight="1" x14ac:dyDescent="0.35">
      <c r="A11" s="36" t="s">
        <v>30</v>
      </c>
      <c r="B11" s="26">
        <v>126.96</v>
      </c>
      <c r="C11" s="25"/>
      <c r="D11" s="25">
        <v>2206.6</v>
      </c>
      <c r="E11" s="25"/>
      <c r="F11" s="25">
        <v>1726.5</v>
      </c>
      <c r="G11" s="25">
        <v>2976.83</v>
      </c>
      <c r="H11" s="25"/>
      <c r="I11" s="25"/>
      <c r="J11" s="25">
        <v>4953.8</v>
      </c>
      <c r="K11" s="25">
        <v>3102.5</v>
      </c>
      <c r="L11" s="25">
        <v>1105.4000000000001</v>
      </c>
      <c r="M11" s="25"/>
      <c r="N11" s="24">
        <f t="shared" si="1"/>
        <v>16198.589999999998</v>
      </c>
    </row>
    <row r="12" spans="1:14" ht="45.75" customHeight="1" x14ac:dyDescent="0.35">
      <c r="A12" s="36" t="s">
        <v>38</v>
      </c>
      <c r="B12" s="26">
        <f>40767.77+1155</f>
        <v>41922.769999999997</v>
      </c>
      <c r="C12" s="26">
        <v>40767.769999999997</v>
      </c>
      <c r="D12" s="25">
        <v>40767.769999999997</v>
      </c>
      <c r="E12" s="25">
        <v>40767.769999999997</v>
      </c>
      <c r="F12" s="25">
        <v>40767.769999999997</v>
      </c>
      <c r="G12" s="25">
        <v>40767.769999999997</v>
      </c>
      <c r="H12" s="25">
        <v>40767.769999999997</v>
      </c>
      <c r="I12" s="25">
        <v>40767.769999999997</v>
      </c>
      <c r="J12" s="25">
        <v>40767.769999999997</v>
      </c>
      <c r="K12" s="25">
        <v>40767.769999999997</v>
      </c>
      <c r="L12" s="25">
        <v>40767.769999999997</v>
      </c>
      <c r="M12" s="25">
        <v>71567.77</v>
      </c>
      <c r="N12" s="24">
        <f t="shared" si="1"/>
        <v>521168.24000000005</v>
      </c>
    </row>
    <row r="13" spans="1:14" ht="21.75" customHeight="1" x14ac:dyDescent="0.35">
      <c r="A13" s="28" t="s">
        <v>21</v>
      </c>
      <c r="B13" s="25">
        <v>4156.3599999999997</v>
      </c>
      <c r="C13" s="25">
        <v>2375.0700000000002</v>
      </c>
      <c r="D13" s="25">
        <v>11305.31</v>
      </c>
      <c r="E13" s="25">
        <v>4750.13</v>
      </c>
      <c r="F13" s="25">
        <v>3764.48</v>
      </c>
      <c r="G13" s="25">
        <v>4750.13</v>
      </c>
      <c r="H13" s="25">
        <v>2576.9499999999998</v>
      </c>
      <c r="I13" s="25">
        <v>3966.36</v>
      </c>
      <c r="J13" s="25">
        <v>12884.73</v>
      </c>
      <c r="K13" s="25">
        <v>6543.3</v>
      </c>
      <c r="L13" s="25">
        <v>4358.24</v>
      </c>
      <c r="M13" s="25">
        <v>3966.36</v>
      </c>
      <c r="N13" s="25">
        <f t="shared" si="1"/>
        <v>65397.420000000006</v>
      </c>
    </row>
    <row r="14" spans="1:14" ht="23.25" customHeight="1" x14ac:dyDescent="0.35">
      <c r="A14" s="29" t="s">
        <v>22</v>
      </c>
      <c r="B14" s="24">
        <f>B15+B16+B17</f>
        <v>35034.51</v>
      </c>
      <c r="C14" s="24">
        <f t="shared" ref="C14:M14" si="3">C15+C16+C17</f>
        <v>0</v>
      </c>
      <c r="D14" s="24">
        <f t="shared" si="3"/>
        <v>33848.39</v>
      </c>
      <c r="E14" s="24">
        <f t="shared" si="3"/>
        <v>0</v>
      </c>
      <c r="F14" s="24">
        <f t="shared" si="3"/>
        <v>34625.06</v>
      </c>
      <c r="G14" s="24">
        <f t="shared" si="3"/>
        <v>15224.33</v>
      </c>
      <c r="H14" s="24">
        <f t="shared" si="3"/>
        <v>62581.2</v>
      </c>
      <c r="I14" s="24">
        <f t="shared" si="3"/>
        <v>4470</v>
      </c>
      <c r="J14" s="37">
        <f t="shared" si="3"/>
        <v>10174.799999999999</v>
      </c>
      <c r="K14" s="24">
        <f t="shared" si="3"/>
        <v>67585.83</v>
      </c>
      <c r="L14" s="24">
        <f t="shared" si="3"/>
        <v>0</v>
      </c>
      <c r="M14" s="24">
        <f t="shared" si="3"/>
        <v>30350</v>
      </c>
      <c r="N14" s="24">
        <f t="shared" si="1"/>
        <v>293894.12</v>
      </c>
    </row>
    <row r="15" spans="1:14" ht="42" customHeight="1" x14ac:dyDescent="0.35">
      <c r="A15" s="28" t="s">
        <v>23</v>
      </c>
      <c r="B15" s="25"/>
      <c r="C15" s="25"/>
      <c r="D15" s="25">
        <v>32365.63</v>
      </c>
      <c r="E15" s="25"/>
      <c r="F15" s="25">
        <v>30685.9</v>
      </c>
      <c r="G15" s="25"/>
      <c r="H15" s="25"/>
      <c r="I15" s="25"/>
      <c r="J15" s="45">
        <v>4424.8</v>
      </c>
      <c r="K15" s="25">
        <f>46310.42+21275.41</f>
        <v>67585.83</v>
      </c>
      <c r="L15" s="25"/>
      <c r="M15" s="25"/>
      <c r="N15" s="25">
        <f t="shared" si="1"/>
        <v>135062.16</v>
      </c>
    </row>
    <row r="16" spans="1:14" ht="40.5" customHeight="1" x14ac:dyDescent="0.35">
      <c r="A16" s="28" t="s">
        <v>24</v>
      </c>
      <c r="B16" s="25">
        <v>35034.51</v>
      </c>
      <c r="C16" s="25"/>
      <c r="D16" s="25"/>
      <c r="E16" s="25"/>
      <c r="F16" s="25"/>
      <c r="G16" s="25">
        <v>15224.33</v>
      </c>
      <c r="H16" s="25">
        <v>62581.2</v>
      </c>
      <c r="I16" s="25">
        <v>4470</v>
      </c>
      <c r="J16" s="45">
        <v>5750</v>
      </c>
      <c r="K16" s="25"/>
      <c r="L16" s="25"/>
      <c r="M16" s="25">
        <v>30350</v>
      </c>
      <c r="N16" s="25">
        <f t="shared" si="1"/>
        <v>153410.04</v>
      </c>
    </row>
    <row r="17" spans="1:14" ht="40.5" customHeight="1" x14ac:dyDescent="0.35">
      <c r="A17" s="36" t="s">
        <v>31</v>
      </c>
      <c r="B17" s="25"/>
      <c r="C17" s="25"/>
      <c r="D17" s="25">
        <v>1482.76</v>
      </c>
      <c r="E17" s="25"/>
      <c r="F17" s="25">
        <v>3939.16</v>
      </c>
      <c r="G17" s="25"/>
      <c r="H17" s="25"/>
      <c r="I17" s="25"/>
      <c r="J17" s="45"/>
      <c r="K17" s="25"/>
      <c r="L17" s="25"/>
      <c r="M17" s="25"/>
      <c r="N17" s="25">
        <f t="shared" si="1"/>
        <v>5421.92</v>
      </c>
    </row>
    <row r="18" spans="1:14" ht="40.5" customHeight="1" x14ac:dyDescent="0.35">
      <c r="A18" s="44" t="s">
        <v>41</v>
      </c>
      <c r="B18" s="25"/>
      <c r="C18" s="25"/>
      <c r="D18" s="25"/>
      <c r="E18" s="25"/>
      <c r="F18" s="25"/>
      <c r="G18" s="25">
        <v>31957.15</v>
      </c>
      <c r="H18" s="25">
        <v>26256.3</v>
      </c>
      <c r="I18" s="25"/>
      <c r="J18" s="45"/>
      <c r="K18" s="25">
        <v>20160</v>
      </c>
      <c r="L18" s="25"/>
      <c r="M18" s="25"/>
      <c r="N18" s="25">
        <f t="shared" si="1"/>
        <v>78373.45</v>
      </c>
    </row>
    <row r="19" spans="1:14" ht="40.5" customHeight="1" x14ac:dyDescent="0.35">
      <c r="A19" s="29" t="s">
        <v>42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37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0</v>
      </c>
    </row>
    <row r="20" spans="1:14" ht="40.5" customHeight="1" x14ac:dyDescent="0.35">
      <c r="A20" s="28" t="s">
        <v>43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>
        <f t="shared" si="5"/>
        <v>0</v>
      </c>
    </row>
    <row r="21" spans="1:14" ht="40.5" customHeight="1" x14ac:dyDescent="0.35">
      <c r="A21" s="28" t="s">
        <v>44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6" t="s">
        <v>45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f t="shared" si="5"/>
        <v>0</v>
      </c>
    </row>
    <row r="23" spans="1:14" ht="39.75" customHeight="1" x14ac:dyDescent="0.35">
      <c r="A23" s="29" t="s">
        <v>47</v>
      </c>
      <c r="B23" s="24">
        <v>30696.55</v>
      </c>
      <c r="C23" s="24">
        <v>30696.55</v>
      </c>
      <c r="D23" s="24">
        <v>30696.55</v>
      </c>
      <c r="E23" s="24">
        <v>30696.55</v>
      </c>
      <c r="F23" s="24">
        <v>30696.55</v>
      </c>
      <c r="G23" s="24">
        <v>30696.55</v>
      </c>
      <c r="H23" s="24">
        <v>33800.69</v>
      </c>
      <c r="I23" s="24">
        <v>33800.69</v>
      </c>
      <c r="J23" s="24">
        <v>33800.69</v>
      </c>
      <c r="K23" s="24">
        <v>33800.69</v>
      </c>
      <c r="L23" s="24">
        <v>33800.69</v>
      </c>
      <c r="M23" s="24">
        <v>33800.69</v>
      </c>
      <c r="N23" s="24">
        <f t="shared" si="1"/>
        <v>386983.44</v>
      </c>
    </row>
    <row r="24" spans="1:14" ht="22.5" customHeight="1" x14ac:dyDescent="0.35">
      <c r="A24" s="29" t="s">
        <v>25</v>
      </c>
      <c r="B24" s="37">
        <f>B4+B8+B14+B23+B18+B19</f>
        <v>211497.34999999998</v>
      </c>
      <c r="C24" s="37">
        <f t="shared" ref="C24:N24" si="6">C4+C8+C14+C23+C18+C19</f>
        <v>152880.59</v>
      </c>
      <c r="D24" s="37">
        <f t="shared" si="6"/>
        <v>201692.25</v>
      </c>
      <c r="E24" s="37">
        <f t="shared" si="6"/>
        <v>158264.15</v>
      </c>
      <c r="F24" s="37">
        <f t="shared" si="6"/>
        <v>194463.86</v>
      </c>
      <c r="G24" s="37">
        <f t="shared" si="6"/>
        <v>225335.83999999997</v>
      </c>
      <c r="H24" s="37">
        <f>H4+H8+H14+H23+H18+H19</f>
        <v>259507.44</v>
      </c>
      <c r="I24" s="37">
        <f t="shared" si="6"/>
        <v>174048.75</v>
      </c>
      <c r="J24" s="37">
        <f t="shared" si="6"/>
        <v>199908.56</v>
      </c>
      <c r="K24" s="37">
        <f t="shared" si="6"/>
        <v>262969.12</v>
      </c>
      <c r="L24" s="37">
        <f t="shared" si="6"/>
        <v>171821.72999999998</v>
      </c>
      <c r="M24" s="37">
        <f t="shared" si="6"/>
        <v>237596.80000000002</v>
      </c>
      <c r="N24" s="37">
        <f t="shared" si="6"/>
        <v>2449986.4400000004</v>
      </c>
    </row>
    <row r="25" spans="1:14" ht="15.75" x14ac:dyDescent="0.25">
      <c r="A25" s="66" t="s">
        <v>49</v>
      </c>
      <c r="B25" s="66"/>
      <c r="C25" s="66"/>
      <c r="D25" s="30"/>
      <c r="E25" s="30"/>
      <c r="F25" s="30"/>
      <c r="G25" s="40"/>
      <c r="H25" s="30"/>
      <c r="I25" s="30"/>
      <c r="J25" s="30"/>
      <c r="K25" s="30"/>
      <c r="L25" s="67" t="s">
        <v>29</v>
      </c>
      <c r="M25" s="67"/>
      <c r="N25" s="67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66" t="s">
        <v>27</v>
      </c>
      <c r="B27" s="66"/>
      <c r="C27" s="66"/>
      <c r="D27" s="30"/>
      <c r="E27" s="30"/>
      <c r="F27" s="30"/>
      <c r="G27" s="30"/>
      <c r="H27" s="30"/>
      <c r="I27" s="30"/>
      <c r="J27" s="30"/>
      <c r="K27" s="30"/>
      <c r="L27" s="67" t="s">
        <v>33</v>
      </c>
      <c r="M27" s="67"/>
      <c r="N27" s="67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4"/>
  <sheetViews>
    <sheetView workbookViewId="0">
      <selection activeCell="D20" sqref="D20"/>
    </sheetView>
  </sheetViews>
  <sheetFormatPr defaultRowHeight="15" x14ac:dyDescent="0.25"/>
  <cols>
    <col min="1" max="1" width="5.28515625" customWidth="1"/>
    <col min="2" max="2" width="55.85546875" customWidth="1"/>
    <col min="3" max="3" width="10.85546875" customWidth="1"/>
    <col min="4" max="4" width="11.28515625" customWidth="1"/>
  </cols>
  <sheetData>
    <row r="1" spans="1:4" ht="15.75" x14ac:dyDescent="0.25">
      <c r="A1" s="1"/>
      <c r="B1" s="63" t="s">
        <v>67</v>
      </c>
      <c r="C1" s="63"/>
      <c r="D1" s="63"/>
    </row>
    <row r="2" spans="1:4" ht="15.75" x14ac:dyDescent="0.25">
      <c r="A2" s="1"/>
      <c r="B2" s="64" t="s">
        <v>39</v>
      </c>
      <c r="C2" s="64"/>
      <c r="D2" s="64"/>
    </row>
    <row r="3" spans="1:4" ht="15.75" x14ac:dyDescent="0.25">
      <c r="A3" s="1"/>
      <c r="B3" s="63"/>
      <c r="C3" s="63"/>
      <c r="D3" s="63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ht="15.75" x14ac:dyDescent="0.25">
      <c r="A5" s="7"/>
      <c r="B5" s="38" t="s">
        <v>9</v>
      </c>
      <c r="C5" s="9"/>
      <c r="D5" s="7"/>
    </row>
    <row r="6" spans="1:4" x14ac:dyDescent="0.25">
      <c r="A6" s="11">
        <v>1</v>
      </c>
      <c r="B6" s="11" t="s">
        <v>88</v>
      </c>
      <c r="C6" s="11">
        <f>16177.3+11060</f>
        <v>27237.3</v>
      </c>
      <c r="D6" s="3"/>
    </row>
    <row r="7" spans="1:4" x14ac:dyDescent="0.25">
      <c r="A7" s="11">
        <v>2</v>
      </c>
      <c r="B7" s="11" t="s">
        <v>89</v>
      </c>
      <c r="C7" s="11">
        <v>4719.8500000000004</v>
      </c>
      <c r="D7" s="50"/>
    </row>
    <row r="8" spans="1:4" x14ac:dyDescent="0.25">
      <c r="A8" s="13"/>
      <c r="B8" s="3" t="s">
        <v>83</v>
      </c>
      <c r="C8" s="12">
        <f>SUM(C6:C7)</f>
        <v>31957.15</v>
      </c>
      <c r="D8" s="42">
        <f>C8</f>
        <v>31957.15</v>
      </c>
    </row>
    <row r="9" spans="1:4" x14ac:dyDescent="0.25">
      <c r="A9" s="13"/>
      <c r="B9" s="3" t="s">
        <v>10</v>
      </c>
      <c r="C9" s="13"/>
      <c r="D9" s="42"/>
    </row>
    <row r="10" spans="1:4" x14ac:dyDescent="0.25">
      <c r="A10" s="13">
        <v>1</v>
      </c>
      <c r="B10" s="11" t="s">
        <v>95</v>
      </c>
      <c r="C10" s="13">
        <v>2400</v>
      </c>
      <c r="D10" s="42"/>
    </row>
    <row r="11" spans="1:4" x14ac:dyDescent="0.25">
      <c r="A11" s="13">
        <v>2</v>
      </c>
      <c r="B11" s="11" t="s">
        <v>96</v>
      </c>
      <c r="C11" s="13">
        <v>2400</v>
      </c>
      <c r="D11" s="42"/>
    </row>
    <row r="12" spans="1:4" x14ac:dyDescent="0.25">
      <c r="A12" s="13">
        <v>3</v>
      </c>
      <c r="B12" s="11" t="s">
        <v>97</v>
      </c>
      <c r="C12" s="13">
        <v>1056.3</v>
      </c>
      <c r="D12" s="42"/>
    </row>
    <row r="13" spans="1:4" x14ac:dyDescent="0.25">
      <c r="A13" s="13">
        <v>4</v>
      </c>
      <c r="B13" s="11" t="s">
        <v>98</v>
      </c>
      <c r="C13" s="13">
        <v>2400</v>
      </c>
      <c r="D13" s="42"/>
    </row>
    <row r="14" spans="1:4" x14ac:dyDescent="0.25">
      <c r="A14" s="13">
        <v>5</v>
      </c>
      <c r="B14" s="11" t="s">
        <v>99</v>
      </c>
      <c r="C14" s="13">
        <v>18000</v>
      </c>
      <c r="D14" s="42"/>
    </row>
    <row r="15" spans="1:4" x14ac:dyDescent="0.25">
      <c r="A15" s="13"/>
      <c r="B15" s="3" t="s">
        <v>91</v>
      </c>
      <c r="C15" s="12">
        <f>SUM(C10:C14)</f>
        <v>26256.3</v>
      </c>
      <c r="D15" s="42">
        <f>C15+D8</f>
        <v>58213.45</v>
      </c>
    </row>
    <row r="16" spans="1:4" x14ac:dyDescent="0.25">
      <c r="A16" s="13"/>
      <c r="B16" s="3" t="s">
        <v>13</v>
      </c>
      <c r="C16" s="13"/>
      <c r="D16" s="42"/>
    </row>
    <row r="17" spans="1:4" x14ac:dyDescent="0.25">
      <c r="A17" s="13">
        <v>1</v>
      </c>
      <c r="B17" s="11" t="s">
        <v>125</v>
      </c>
      <c r="C17" s="13">
        <v>6720</v>
      </c>
      <c r="D17" s="13"/>
    </row>
    <row r="18" spans="1:4" x14ac:dyDescent="0.25">
      <c r="A18" s="13">
        <v>2</v>
      </c>
      <c r="B18" s="11" t="s">
        <v>99</v>
      </c>
      <c r="C18" s="13">
        <v>13440</v>
      </c>
      <c r="D18" s="42"/>
    </row>
    <row r="19" spans="1:4" x14ac:dyDescent="0.25">
      <c r="A19" s="13"/>
      <c r="B19" s="3" t="s">
        <v>119</v>
      </c>
      <c r="C19" s="12">
        <f>SUM(C17:C18)</f>
        <v>20160</v>
      </c>
      <c r="D19" s="42">
        <f>C19+D15</f>
        <v>78373.45</v>
      </c>
    </row>
    <row r="20" spans="1:4" x14ac:dyDescent="0.25">
      <c r="A20" s="13"/>
      <c r="B20" s="11"/>
      <c r="C20" s="12"/>
      <c r="D20" s="42"/>
    </row>
    <row r="21" spans="1:4" x14ac:dyDescent="0.25">
      <c r="A21" s="13"/>
      <c r="B21" s="3"/>
      <c r="C21" s="13"/>
      <c r="D21" s="13"/>
    </row>
    <row r="22" spans="1:4" x14ac:dyDescent="0.25">
      <c r="A22" s="13"/>
      <c r="B22" s="11"/>
      <c r="C22" s="12"/>
      <c r="D22" s="12"/>
    </row>
    <row r="23" spans="1:4" x14ac:dyDescent="0.25">
      <c r="A23" s="13"/>
      <c r="B23" s="3"/>
      <c r="C23" s="12"/>
      <c r="D23" s="12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2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2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2016-01-25T07:20:53Z</cp:lastPrinted>
  <dcterms:created xsi:type="dcterms:W3CDTF">2011-07-25T05:21:17Z</dcterms:created>
  <dcterms:modified xsi:type="dcterms:W3CDTF">2025-01-30T07:03:37Z</dcterms:modified>
</cp:coreProperties>
</file>