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3D2DC40B-B536-45EC-9409-E78B5687DC77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23" i="3"/>
  <c r="M16" i="5"/>
  <c r="D17" i="4"/>
  <c r="C17" i="4"/>
  <c r="D56" i="2"/>
  <c r="C65" i="1"/>
  <c r="D65" i="1" s="1"/>
  <c r="D21" i="3"/>
  <c r="D12" i="4"/>
  <c r="D54" i="2"/>
  <c r="C54" i="2"/>
  <c r="D61" i="1"/>
  <c r="C61" i="1"/>
  <c r="D18" i="6"/>
  <c r="C50" i="2"/>
  <c r="D57" i="1"/>
  <c r="C57" i="1"/>
  <c r="K14" i="5"/>
  <c r="D19" i="3"/>
  <c r="D16" i="6"/>
  <c r="C46" i="2"/>
  <c r="D52" i="1"/>
  <c r="C52" i="1"/>
  <c r="D10" i="4"/>
  <c r="C40" i="2"/>
  <c r="D48" i="1"/>
  <c r="C48" i="1"/>
  <c r="D10" i="9"/>
  <c r="D17" i="3"/>
  <c r="D8" i="4"/>
  <c r="D14" i="6"/>
  <c r="C33" i="2"/>
  <c r="C35" i="2" s="1"/>
  <c r="D43" i="1"/>
  <c r="C43" i="1"/>
  <c r="C12" i="6"/>
  <c r="C10" i="6"/>
  <c r="C30" i="2"/>
  <c r="C38" i="1"/>
  <c r="F9" i="5" l="1"/>
  <c r="C8" i="7"/>
  <c r="D8" i="7" s="1"/>
  <c r="D10" i="7" s="1"/>
  <c r="F17" i="5"/>
  <c r="F12" i="5"/>
  <c r="C15" i="3"/>
  <c r="D6" i="4"/>
  <c r="D6" i="9"/>
  <c r="D8" i="9" s="1"/>
  <c r="C26" i="2"/>
  <c r="C32" i="1"/>
  <c r="C22" i="2"/>
  <c r="C24" i="1"/>
  <c r="C18" i="2"/>
  <c r="D10" i="5"/>
  <c r="C19" i="1"/>
  <c r="D6" i="3"/>
  <c r="D8" i="3" s="1"/>
  <c r="C14" i="2"/>
  <c r="C13" i="1"/>
  <c r="D6" i="6"/>
  <c r="D8" i="6" s="1"/>
  <c r="D12" i="6" s="1"/>
  <c r="C9" i="2"/>
  <c r="D9" i="2" s="1"/>
  <c r="C8" i="1"/>
  <c r="D8" i="1" s="1"/>
  <c r="D14" i="2" l="1"/>
  <c r="D18" i="2" s="1"/>
  <c r="D22" i="2" s="1"/>
  <c r="D26" i="2" s="1"/>
  <c r="D30" i="2" s="1"/>
  <c r="D35" i="2" s="1"/>
  <c r="D40" i="2" s="1"/>
  <c r="D46" i="2" s="1"/>
  <c r="D50" i="2" s="1"/>
  <c r="D15" i="3"/>
  <c r="D13" i="1"/>
  <c r="D19" i="1" s="1"/>
  <c r="D24" i="1" s="1"/>
  <c r="D32" i="1"/>
  <c r="D38" i="1" s="1"/>
  <c r="N9" i="5"/>
  <c r="N13" i="5"/>
  <c r="N11" i="5"/>
  <c r="N10" i="5"/>
  <c r="G19" i="5" l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6" i="5"/>
  <c r="N7" i="5"/>
  <c r="N23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19" i="5" l="1"/>
  <c r="N4" i="5"/>
  <c r="N12" i="5"/>
  <c r="N8" i="5" s="1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D25" i="5" l="1"/>
  <c r="B25" i="5"/>
  <c r="L25" i="5"/>
  <c r="J25" i="5"/>
  <c r="H25" i="5"/>
  <c r="F25" i="5"/>
  <c r="E25" i="5"/>
  <c r="I25" i="5"/>
  <c r="M25" i="5"/>
  <c r="G25" i="5"/>
  <c r="K25" i="5"/>
  <c r="C25" i="5"/>
  <c r="N24" i="5"/>
  <c r="N15" i="5" l="1"/>
  <c r="N16" i="5"/>
  <c r="N14" i="5"/>
  <c r="N25" i="5" l="1"/>
</calcChain>
</file>

<file path=xl/sharedStrings.xml><?xml version="1.0" encoding="utf-8"?>
<sst xmlns="http://schemas.openxmlformats.org/spreadsheetml/2006/main" count="254" uniqueCount="130">
  <si>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</si>
  <si>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</si>
  <si>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</si>
  <si>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</si>
  <si>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</si>
  <si>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</si>
  <si>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</si>
  <si>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</si>
  <si>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</si>
  <si>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</si>
  <si>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</si>
  <si>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</si>
  <si>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</si>
  <si>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</si>
  <si>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</si>
  <si>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</si>
  <si>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</si>
  <si>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</si>
  <si>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</si>
  <si>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</si>
  <si>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</si>
  <si>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</si>
  <si>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</si>
  <si>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</si>
  <si>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</si>
  <si>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</si>
  <si>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</si>
  <si>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</si>
  <si>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</si>
  <si>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</si>
  <si>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</si>
  <si>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</si>
  <si>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</si>
  <si>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</si>
  <si>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</si>
  <si>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</si>
  <si>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</si>
  <si>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уборка придомовой территории</t>
  </si>
  <si>
    <t>Сосновая,13</t>
  </si>
  <si>
    <t>Дополнительные работы</t>
  </si>
  <si>
    <t>4.Дополнительные работы</t>
  </si>
  <si>
    <t>Текущий ремонт инженерного оборудования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</si>
  <si>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</si>
  <si>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</si>
  <si>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</si>
  <si>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</si>
  <si>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</si>
  <si>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</si>
  <si>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Техническое обслуживание системы видеонаблюдения</t>
  </si>
  <si>
    <t>Техобслуживание и снятие показаний общедомового теплосчетчика</t>
  </si>
  <si>
    <t>Директор ООО УК "Крокус"</t>
  </si>
  <si>
    <t>-содержание лифтов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</si>
  <si>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</si>
  <si>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</si>
  <si>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</si>
  <si>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</si>
  <si>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Ремонт подъездной двери, ремонт тяги на доводчике Подъезд №1</t>
  </si>
  <si>
    <t>Ремонт подъездной двери Подъезд №2</t>
  </si>
  <si>
    <t>Замена электро автомата на площадке подъезд №2</t>
  </si>
  <si>
    <t>Лицевой счёт 2024г</t>
  </si>
  <si>
    <t>Лицевой счёт 2024г.</t>
  </si>
  <si>
    <t>Устранение течи на конвекторе отопления Квартира №57</t>
  </si>
  <si>
    <t>Итого за февраль</t>
  </si>
  <si>
    <t>Ремонт ливневой трубы Подъезд №2</t>
  </si>
  <si>
    <t>Ремонт подъездной двери Подъезд №3</t>
  </si>
  <si>
    <t>Замена доводчика входной двери Подъезд №2</t>
  </si>
  <si>
    <t>Ремонт ливневой канализационной трубы Подъезд №1,2,3</t>
  </si>
  <si>
    <t>Замена тройника на ливневой канализационной трубе подъезд №2</t>
  </si>
  <si>
    <t>Итого за март</t>
  </si>
  <si>
    <t>Замена лампочки подъезд №2</t>
  </si>
  <si>
    <t>Установка доводчика на входную пластиковую дверь подъезд №2</t>
  </si>
  <si>
    <t xml:space="preserve">Итого за март </t>
  </si>
  <si>
    <t>Ремонт воды для полива</t>
  </si>
  <si>
    <t>Итого за апрель</t>
  </si>
  <si>
    <t>Ремонт подъездной двери подъезд №2</t>
  </si>
  <si>
    <t>Монтаж гипсокартона в подъездах на коробах Подъезд №1,2</t>
  </si>
  <si>
    <t>Демонтаж общедомовых приборов учета на поверку</t>
  </si>
  <si>
    <t>Поверка общедомового счетчика</t>
  </si>
  <si>
    <t>Монтаж общедомовго счетчика после поверки</t>
  </si>
  <si>
    <t>Итого за май</t>
  </si>
  <si>
    <t>Монтаж дверного упора подъезд №2</t>
  </si>
  <si>
    <t>Замена прожектора подъезд №4</t>
  </si>
  <si>
    <t>Замена насоса на ГВС подъезд №4</t>
  </si>
  <si>
    <t>Ремонт коробов под ливневую канализацию</t>
  </si>
  <si>
    <t>Частичный ремонт подъезда №2 согласно смете</t>
  </si>
  <si>
    <t>Частичный ремонт коридора 4,9 этаж подъезд №2</t>
  </si>
  <si>
    <t>Установка доводчика0 регулировка ручки на входной пластиковой двери Анком подъезд №1</t>
  </si>
  <si>
    <t>Замена доводчика входной двери подъезд №1 домофонное оборудование</t>
  </si>
  <si>
    <t>Ремонт лавочек на детской площадке</t>
  </si>
  <si>
    <t>Автовышка 1 час</t>
  </si>
  <si>
    <t>Доставка общедомового счетчика</t>
  </si>
  <si>
    <t>Замена кранов на стояках подъездного отопления Подъезд №1,2,3</t>
  </si>
  <si>
    <t>Ремонт слива шахты лифта и ее примыканий</t>
  </si>
  <si>
    <t>Итого за июнь</t>
  </si>
  <si>
    <t>Ремонт отмоски подъездного тамбура подъезд №2</t>
  </si>
  <si>
    <t>Замена светильников Подъезд №1,3</t>
  </si>
  <si>
    <t>Демонтаж светильника, замена на новый подъезд №3</t>
  </si>
  <si>
    <t>Ремонт детской площадки</t>
  </si>
  <si>
    <t>Замена светильников 2 шт</t>
  </si>
  <si>
    <t>Развоздушка стояка ГВС квартира №53</t>
  </si>
  <si>
    <t>Итого за июль</t>
  </si>
  <si>
    <t>Обследование квартиры №162,31 на предмет течи</t>
  </si>
  <si>
    <t xml:space="preserve">Выдан жильцам замок навесной </t>
  </si>
  <si>
    <t>Замена стояка отопления Квартира №38</t>
  </si>
  <si>
    <t>Ремонт кровли на крыше над квартирой №162</t>
  </si>
  <si>
    <t>Дезинсекция</t>
  </si>
  <si>
    <t xml:space="preserve">Обследование квартиры№ 63 на предмет течи </t>
  </si>
  <si>
    <t>Итого за август</t>
  </si>
  <si>
    <t>Ремонт подъездной двери, сварочные работы. Подъезд №4</t>
  </si>
  <si>
    <t>Таблички пожарная безопасность</t>
  </si>
  <si>
    <t>Ремонт стояка отопления в теплоузле №1,2. Замена кранов на стояках отопления</t>
  </si>
  <si>
    <t>Итого за сентябрь</t>
  </si>
  <si>
    <t>Установка замка на дверь решетки подъезд №4</t>
  </si>
  <si>
    <t>Установка табличек пожарная безопасность работа за август</t>
  </si>
  <si>
    <t>Установка замков в подъезды №1,2,3,4 на решетки выхода на крышу</t>
  </si>
  <si>
    <t>Замена светильника подъезд №3</t>
  </si>
  <si>
    <t>Частичный ремонт кровли подъезд №2</t>
  </si>
  <si>
    <t>Утепление окон в подвале</t>
  </si>
  <si>
    <t>Включение насоса на отоплении</t>
  </si>
  <si>
    <t>Итого за октябрь</t>
  </si>
  <si>
    <t>Замена освещения в подвале</t>
  </si>
  <si>
    <t>Итого за ноябрь</t>
  </si>
  <si>
    <t>Очистка вентиляционного выхода с крыши подъезд №4</t>
  </si>
  <si>
    <t>Замена двух кранов американок на подъездном отоплении подъезд №3,4 развоздушка стояков отопления</t>
  </si>
  <si>
    <t>Частичный ремонт кровли подъездного козырька подъезд №2</t>
  </si>
  <si>
    <t>Итого за декабрь</t>
  </si>
  <si>
    <t>Замена трех кранов на стояке отопления на чердаке, развоздушка. Подъезд №2</t>
  </si>
  <si>
    <t>Замена кранов на конвекторе квартира №107</t>
  </si>
  <si>
    <t>Промывка стояка отопления, замена двух кранов квартира №93</t>
  </si>
  <si>
    <t>Замена тяги доводчика подъед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</si>
</sst>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5" fillId="0" borderId="2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10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8" xfId="0" applyBorder="1" applyAlignment="1">
      <alignment wrapText="1"/>
    </xf>
    <xf numFmtId="0" fontId="12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opLeftCell="A49" workbookViewId="0">
      <selection activeCell="B64" sqref="B6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4" t="s">
        <v>55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38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9"/>
      <c r="B5" s="50" t="s">
        <v>2</v>
      </c>
      <c r="C5" s="49"/>
      <c r="D5" s="49"/>
      <c r="E5" s="1"/>
      <c r="F5" s="1"/>
      <c r="G5" s="1"/>
      <c r="H5" s="1"/>
    </row>
    <row r="6" spans="1:8" ht="30" x14ac:dyDescent="0.25">
      <c r="A6" s="51">
        <v>1</v>
      </c>
      <c r="B6" s="51" t="s">
        <v>49</v>
      </c>
      <c r="C6" s="51">
        <v>1223.92</v>
      </c>
      <c r="D6" s="50"/>
      <c r="E6" s="1"/>
      <c r="F6" s="1"/>
    </row>
    <row r="7" spans="1:8" ht="60" x14ac:dyDescent="0.25">
      <c r="A7" s="51">
        <v>2</v>
      </c>
      <c r="B7" s="51" t="s">
        <v>52</v>
      </c>
      <c r="C7" s="51">
        <v>935</v>
      </c>
      <c r="D7" s="51"/>
      <c r="E7" s="1"/>
      <c r="F7" s="1"/>
    </row>
    <row r="8" spans="1:8" x14ac:dyDescent="0.25">
      <c r="A8" s="51"/>
      <c r="B8" s="50" t="s">
        <v>53</v>
      </c>
      <c r="C8" s="50">
        <f>SUM(C6:C7)</f>
        <v>2158.92</v>
      </c>
      <c r="D8" s="50">
        <f>C8</f>
        <v>2158.92</v>
      </c>
      <c r="E8" s="1"/>
      <c r="F8" s="1"/>
    </row>
    <row r="9" spans="1:8" x14ac:dyDescent="0.25">
      <c r="A9" s="49"/>
      <c r="B9" s="50" t="s">
        <v>5</v>
      </c>
      <c r="C9" s="49"/>
      <c r="D9" s="49"/>
      <c r="E9" s="1"/>
      <c r="F9" s="1"/>
    </row>
    <row r="10" spans="1:8" ht="30" x14ac:dyDescent="0.25">
      <c r="A10" s="51">
        <v>1</v>
      </c>
      <c r="B10" s="51" t="s">
        <v>49</v>
      </c>
      <c r="C10" s="51">
        <v>1223.92</v>
      </c>
      <c r="D10" s="50"/>
      <c r="E10" s="1"/>
      <c r="F10" s="1"/>
    </row>
    <row r="11" spans="1:8" ht="60" x14ac:dyDescent="0.25">
      <c r="A11" s="51">
        <v>2</v>
      </c>
      <c r="B11" s="51" t="s">
        <v>52</v>
      </c>
      <c r="C11" s="51">
        <v>935</v>
      </c>
      <c r="D11" s="51"/>
      <c r="E11" s="1"/>
      <c r="F11" s="1"/>
    </row>
    <row r="12" spans="1:8" ht="30" x14ac:dyDescent="0.25">
      <c r="A12" s="51">
        <v>3</v>
      </c>
      <c r="B12" s="51" t="s">
        <v>61</v>
      </c>
      <c r="C12" s="51">
        <v>690.7</v>
      </c>
      <c r="D12" s="50"/>
      <c r="E12" s="1"/>
      <c r="F12" s="1"/>
    </row>
    <row r="13" spans="1:8" x14ac:dyDescent="0.25">
      <c r="A13" s="51"/>
      <c r="B13" s="50" t="s">
        <v>62</v>
      </c>
      <c r="C13" s="50">
        <f>SUM(C10:C12)</f>
        <v>2849.62</v>
      </c>
      <c r="D13" s="50">
        <f>C13+D8</f>
        <v>5008.54</v>
      </c>
      <c r="E13" s="1"/>
      <c r="F13" s="1"/>
    </row>
    <row r="14" spans="1:8" x14ac:dyDescent="0.25">
      <c r="A14" s="49"/>
      <c r="B14" s="50" t="s">
        <v>3</v>
      </c>
      <c r="C14" s="49"/>
      <c r="D14" s="49"/>
      <c r="E14" s="1"/>
      <c r="F14" s="1"/>
    </row>
    <row r="15" spans="1:8" s="5" customFormat="1" ht="30" x14ac:dyDescent="0.25">
      <c r="A15" s="51">
        <v>1</v>
      </c>
      <c r="B15" s="51" t="s">
        <v>49</v>
      </c>
      <c r="C15" s="51">
        <v>1223.92</v>
      </c>
      <c r="D15" s="50"/>
      <c r="E15" s="4"/>
      <c r="F15" s="4"/>
    </row>
    <row r="16" spans="1:8" s="5" customFormat="1" ht="60" x14ac:dyDescent="0.25">
      <c r="A16" s="51">
        <v>2</v>
      </c>
      <c r="B16" s="51" t="s">
        <v>52</v>
      </c>
      <c r="C16" s="51">
        <v>935</v>
      </c>
      <c r="D16" s="51"/>
      <c r="E16" s="4"/>
      <c r="F16" s="4"/>
    </row>
    <row r="17" spans="1:6" s="5" customFormat="1" ht="30" x14ac:dyDescent="0.25">
      <c r="A17" s="49">
        <v>3</v>
      </c>
      <c r="B17" s="51" t="s">
        <v>66</v>
      </c>
      <c r="C17" s="51">
        <v>3279.7</v>
      </c>
      <c r="D17" s="49"/>
      <c r="E17" s="4"/>
      <c r="F17" s="4"/>
    </row>
    <row r="18" spans="1:6" ht="30" x14ac:dyDescent="0.25">
      <c r="A18" s="51">
        <v>4</v>
      </c>
      <c r="B18" s="51" t="s">
        <v>67</v>
      </c>
      <c r="C18" s="51">
        <v>624.6</v>
      </c>
      <c r="D18" s="50"/>
      <c r="E18" s="1"/>
      <c r="F18" s="1"/>
    </row>
    <row r="19" spans="1:6" x14ac:dyDescent="0.25">
      <c r="A19" s="51"/>
      <c r="B19" s="50" t="s">
        <v>68</v>
      </c>
      <c r="C19" s="50">
        <f>SUM(C15:C18)</f>
        <v>6063.22</v>
      </c>
      <c r="D19" s="50">
        <f>C19+D13</f>
        <v>11071.76</v>
      </c>
      <c r="E19" s="1"/>
      <c r="F19" s="1"/>
    </row>
    <row r="20" spans="1:6" x14ac:dyDescent="0.25">
      <c r="A20" s="49"/>
      <c r="B20" s="50" t="s">
        <v>7</v>
      </c>
      <c r="C20" s="49"/>
      <c r="D20" s="49"/>
      <c r="E20" s="1"/>
      <c r="F20" s="1"/>
    </row>
    <row r="21" spans="1:6" ht="30" x14ac:dyDescent="0.25">
      <c r="A21" s="51">
        <v>1</v>
      </c>
      <c r="B21" s="51" t="s">
        <v>49</v>
      </c>
      <c r="C21" s="51">
        <v>1223.92</v>
      </c>
      <c r="D21" s="50"/>
      <c r="E21" s="1"/>
      <c r="F21" s="1"/>
    </row>
    <row r="22" spans="1:6" ht="60" x14ac:dyDescent="0.25">
      <c r="A22" s="51">
        <v>2</v>
      </c>
      <c r="B22" s="51" t="s">
        <v>52</v>
      </c>
      <c r="C22" s="51">
        <v>935</v>
      </c>
      <c r="D22" s="51"/>
      <c r="E22" s="1"/>
      <c r="F22" s="1"/>
    </row>
    <row r="23" spans="1:6" s="5" customFormat="1" x14ac:dyDescent="0.25">
      <c r="A23" s="49">
        <v>3</v>
      </c>
      <c r="B23" s="51" t="s">
        <v>72</v>
      </c>
      <c r="C23" s="51">
        <v>2830.9</v>
      </c>
      <c r="D23" s="49"/>
      <c r="E23" s="4"/>
      <c r="F23" s="4"/>
    </row>
    <row r="24" spans="1:6" s="5" customFormat="1" x14ac:dyDescent="0.25">
      <c r="A24" s="51"/>
      <c r="B24" s="50" t="s">
        <v>73</v>
      </c>
      <c r="C24" s="50">
        <f>SUM(C21:C23)</f>
        <v>4989.82</v>
      </c>
      <c r="D24" s="50">
        <f>C24+D19</f>
        <v>16061.58</v>
      </c>
      <c r="E24" s="4"/>
      <c r="F24" s="4"/>
    </row>
    <row r="25" spans="1:6" x14ac:dyDescent="0.25">
      <c r="A25" s="49"/>
      <c r="B25" s="50" t="s">
        <v>8</v>
      </c>
      <c r="C25" s="49"/>
      <c r="D25" s="49"/>
      <c r="E25" s="1"/>
      <c r="F25" s="1"/>
    </row>
    <row r="26" spans="1:6" ht="30" x14ac:dyDescent="0.25">
      <c r="A26" s="51">
        <v>1</v>
      </c>
      <c r="B26" s="51" t="s">
        <v>49</v>
      </c>
      <c r="C26" s="51">
        <v>1223.92</v>
      </c>
      <c r="D26" s="50"/>
      <c r="E26" s="1"/>
      <c r="F26" s="1"/>
    </row>
    <row r="27" spans="1:6" ht="60" x14ac:dyDescent="0.25">
      <c r="A27" s="51">
        <v>2</v>
      </c>
      <c r="B27" s="51" t="s">
        <v>52</v>
      </c>
      <c r="C27" s="51">
        <v>935</v>
      </c>
      <c r="D27" s="51"/>
      <c r="E27" s="1"/>
      <c r="F27" s="1"/>
    </row>
    <row r="28" spans="1:6" ht="30" x14ac:dyDescent="0.25">
      <c r="A28" s="49">
        <v>3</v>
      </c>
      <c r="B28" s="51" t="s">
        <v>76</v>
      </c>
      <c r="C28" s="49">
        <v>631.5</v>
      </c>
      <c r="D28" s="49"/>
      <c r="E28" s="1"/>
      <c r="F28" s="1"/>
    </row>
    <row r="29" spans="1:6" x14ac:dyDescent="0.25">
      <c r="A29" s="51">
        <v>4</v>
      </c>
      <c r="B29" s="51" t="s">
        <v>77</v>
      </c>
      <c r="C29" s="51">
        <v>1600</v>
      </c>
      <c r="D29" s="50"/>
      <c r="E29" s="1"/>
      <c r="F29" s="1"/>
    </row>
    <row r="30" spans="1:6" x14ac:dyDescent="0.25">
      <c r="A30" s="51">
        <v>5</v>
      </c>
      <c r="B30" s="51" t="s">
        <v>90</v>
      </c>
      <c r="C30" s="51">
        <v>1648.8</v>
      </c>
      <c r="D30" s="50"/>
      <c r="E30" s="1"/>
      <c r="F30" s="1"/>
    </row>
    <row r="31" spans="1:6" x14ac:dyDescent="0.25">
      <c r="A31" s="51">
        <v>6</v>
      </c>
      <c r="B31" s="51" t="s">
        <v>78</v>
      </c>
      <c r="C31" s="51">
        <v>918</v>
      </c>
      <c r="D31" s="51"/>
      <c r="E31" s="1"/>
      <c r="F31" s="1"/>
    </row>
    <row r="32" spans="1:6" x14ac:dyDescent="0.25">
      <c r="A32" s="51"/>
      <c r="B32" s="61" t="s">
        <v>79</v>
      </c>
      <c r="C32" s="50">
        <f>SUM(C26:C31)</f>
        <v>6957.22</v>
      </c>
      <c r="D32" s="52">
        <f>C32+D24</f>
        <v>23018.799999999999</v>
      </c>
      <c r="E32" s="1"/>
      <c r="F32" s="1"/>
    </row>
    <row r="33" spans="1:6" x14ac:dyDescent="0.25">
      <c r="A33" s="49"/>
      <c r="B33" s="50" t="s">
        <v>9</v>
      </c>
      <c r="C33" s="49"/>
      <c r="D33" s="49"/>
      <c r="E33" s="1"/>
      <c r="F33" s="1"/>
    </row>
    <row r="34" spans="1:6" ht="30" x14ac:dyDescent="0.25">
      <c r="A34" s="51">
        <v>1</v>
      </c>
      <c r="B34" s="51" t="s">
        <v>49</v>
      </c>
      <c r="C34" s="51">
        <v>1223.92</v>
      </c>
      <c r="D34" s="50"/>
      <c r="E34" s="1"/>
      <c r="F34" s="1"/>
    </row>
    <row r="35" spans="1:6" ht="60" x14ac:dyDescent="0.25">
      <c r="A35" s="51">
        <v>2</v>
      </c>
      <c r="B35" s="51" t="s">
        <v>52</v>
      </c>
      <c r="C35" s="51">
        <v>935</v>
      </c>
      <c r="D35" s="51"/>
      <c r="E35" s="1"/>
      <c r="F35" s="1"/>
    </row>
    <row r="36" spans="1:6" ht="30" x14ac:dyDescent="0.25">
      <c r="A36" s="49">
        <v>3</v>
      </c>
      <c r="B36" s="51" t="s">
        <v>91</v>
      </c>
      <c r="C36" s="51">
        <v>5826.6</v>
      </c>
      <c r="D36" s="49"/>
      <c r="E36" s="1"/>
      <c r="F36" s="1"/>
    </row>
    <row r="37" spans="1:6" x14ac:dyDescent="0.25">
      <c r="A37" s="51">
        <v>4</v>
      </c>
      <c r="B37" s="51" t="s">
        <v>92</v>
      </c>
      <c r="C37" s="51">
        <v>2062.6</v>
      </c>
      <c r="D37" s="50"/>
      <c r="E37" s="1"/>
      <c r="F37" s="1"/>
    </row>
    <row r="38" spans="1:6" x14ac:dyDescent="0.25">
      <c r="A38" s="51"/>
      <c r="B38" s="50" t="s">
        <v>93</v>
      </c>
      <c r="C38" s="50">
        <f>SUM(C34:C37)</f>
        <v>10048.120000000001</v>
      </c>
      <c r="D38" s="50">
        <f>C38+D32</f>
        <v>33066.92</v>
      </c>
      <c r="E38" s="1"/>
      <c r="F38" s="1"/>
    </row>
    <row r="39" spans="1:6" x14ac:dyDescent="0.25">
      <c r="A39" s="51"/>
      <c r="B39" s="50" t="s">
        <v>10</v>
      </c>
      <c r="C39" s="50"/>
      <c r="D39" s="50"/>
      <c r="E39" s="1"/>
      <c r="F39" s="1"/>
    </row>
    <row r="40" spans="1:6" ht="30" x14ac:dyDescent="0.25">
      <c r="A40" s="51">
        <v>1</v>
      </c>
      <c r="B40" s="51" t="s">
        <v>49</v>
      </c>
      <c r="C40" s="51">
        <v>1223.92</v>
      </c>
      <c r="D40" s="50"/>
      <c r="E40" s="1"/>
      <c r="F40" s="1"/>
    </row>
    <row r="41" spans="1:6" ht="60" x14ac:dyDescent="0.25">
      <c r="A41" s="51">
        <v>2</v>
      </c>
      <c r="B41" s="51" t="s">
        <v>52</v>
      </c>
      <c r="C41" s="51">
        <v>935</v>
      </c>
      <c r="D41" s="51"/>
      <c r="E41" s="1"/>
      <c r="F41" s="1"/>
    </row>
    <row r="42" spans="1:6" x14ac:dyDescent="0.25">
      <c r="A42" s="51">
        <v>3</v>
      </c>
      <c r="B42" s="51" t="s">
        <v>99</v>
      </c>
      <c r="C42" s="51">
        <v>917.7</v>
      </c>
      <c r="D42" s="50"/>
      <c r="E42" s="1"/>
      <c r="F42" s="1"/>
    </row>
    <row r="43" spans="1:6" x14ac:dyDescent="0.25">
      <c r="A43" s="51"/>
      <c r="B43" s="50" t="s">
        <v>100</v>
      </c>
      <c r="C43" s="50">
        <f>SUM(C40:C42)</f>
        <v>3076.62</v>
      </c>
      <c r="D43" s="50">
        <f>C43+D38</f>
        <v>36143.54</v>
      </c>
      <c r="E43" s="1"/>
      <c r="F43" s="1"/>
    </row>
    <row r="44" spans="1:6" x14ac:dyDescent="0.25">
      <c r="A44" s="51"/>
      <c r="B44" s="50" t="s">
        <v>11</v>
      </c>
      <c r="C44" s="50"/>
      <c r="D44" s="50"/>
      <c r="E44" s="1"/>
      <c r="F44" s="1"/>
    </row>
    <row r="45" spans="1:6" ht="30" x14ac:dyDescent="0.25">
      <c r="A45" s="51">
        <v>1</v>
      </c>
      <c r="B45" s="51" t="s">
        <v>49</v>
      </c>
      <c r="C45" s="51">
        <v>1223.92</v>
      </c>
      <c r="D45" s="50"/>
      <c r="E45" s="1"/>
      <c r="F45" s="1"/>
    </row>
    <row r="46" spans="1:6" ht="60" x14ac:dyDescent="0.25">
      <c r="A46" s="51">
        <v>2</v>
      </c>
      <c r="B46" s="51" t="s">
        <v>52</v>
      </c>
      <c r="C46" s="51">
        <v>935</v>
      </c>
      <c r="D46" s="51"/>
      <c r="E46" s="1"/>
      <c r="F46" s="1"/>
    </row>
    <row r="47" spans="1:6" x14ac:dyDescent="0.25">
      <c r="A47" s="51">
        <v>3</v>
      </c>
      <c r="B47" s="51" t="s">
        <v>106</v>
      </c>
      <c r="C47" s="51">
        <v>690</v>
      </c>
      <c r="D47" s="51"/>
      <c r="E47" s="1"/>
      <c r="F47" s="1"/>
    </row>
    <row r="48" spans="1:6" x14ac:dyDescent="0.25">
      <c r="A48" s="51"/>
      <c r="B48" s="50" t="s">
        <v>107</v>
      </c>
      <c r="C48" s="50">
        <f>SUM(C45:C47)</f>
        <v>2848.92</v>
      </c>
      <c r="D48" s="50">
        <f>C48+D43</f>
        <v>38992.46</v>
      </c>
      <c r="E48" s="1"/>
      <c r="F48" s="1"/>
    </row>
    <row r="49" spans="1:6" x14ac:dyDescent="0.25">
      <c r="A49" s="51"/>
      <c r="B49" s="50" t="s">
        <v>12</v>
      </c>
      <c r="C49" s="50"/>
      <c r="D49" s="50"/>
      <c r="E49" s="1"/>
      <c r="F49" s="1"/>
    </row>
    <row r="50" spans="1:6" ht="30" x14ac:dyDescent="0.25">
      <c r="A50" s="51">
        <v>1</v>
      </c>
      <c r="B50" s="51" t="s">
        <v>49</v>
      </c>
      <c r="C50" s="51">
        <v>1223.92</v>
      </c>
      <c r="D50" s="50"/>
      <c r="E50" s="1"/>
      <c r="F50" s="1"/>
    </row>
    <row r="51" spans="1:6" ht="60" x14ac:dyDescent="0.25">
      <c r="A51" s="51">
        <v>2</v>
      </c>
      <c r="B51" s="51" t="s">
        <v>52</v>
      </c>
      <c r="C51" s="51">
        <v>935</v>
      </c>
      <c r="D51" s="51"/>
      <c r="E51" s="1"/>
      <c r="F51" s="1"/>
    </row>
    <row r="52" spans="1:6" x14ac:dyDescent="0.25">
      <c r="A52" s="51"/>
      <c r="B52" s="50" t="s">
        <v>111</v>
      </c>
      <c r="C52" s="50">
        <f>SUM(C50:C51)</f>
        <v>2158.92</v>
      </c>
      <c r="D52" s="50">
        <f>C52+D48</f>
        <v>41151.379999999997</v>
      </c>
      <c r="E52" s="1"/>
      <c r="F52" s="1"/>
    </row>
    <row r="53" spans="1:6" x14ac:dyDescent="0.25">
      <c r="A53" s="51"/>
      <c r="B53" s="50" t="s">
        <v>13</v>
      </c>
      <c r="C53" s="50"/>
      <c r="D53" s="50"/>
      <c r="E53" s="1"/>
      <c r="F53" s="1"/>
    </row>
    <row r="54" spans="1:6" ht="30" x14ac:dyDescent="0.25">
      <c r="A54" s="51">
        <v>1</v>
      </c>
      <c r="B54" s="51" t="s">
        <v>49</v>
      </c>
      <c r="C54" s="51">
        <v>1223.92</v>
      </c>
      <c r="D54" s="50"/>
      <c r="E54" s="1"/>
      <c r="F54" s="1"/>
    </row>
    <row r="55" spans="1:6" ht="60" x14ac:dyDescent="0.25">
      <c r="A55" s="51">
        <v>2</v>
      </c>
      <c r="B55" s="51" t="s">
        <v>52</v>
      </c>
      <c r="C55" s="51">
        <v>935</v>
      </c>
      <c r="D55" s="51"/>
      <c r="E55" s="1"/>
      <c r="F55" s="1"/>
    </row>
    <row r="56" spans="1:6" x14ac:dyDescent="0.25">
      <c r="A56" s="51">
        <v>3</v>
      </c>
      <c r="B56" s="51" t="s">
        <v>118</v>
      </c>
      <c r="C56" s="51">
        <v>172.5</v>
      </c>
      <c r="D56" s="50"/>
      <c r="E56" s="1"/>
      <c r="F56" s="1"/>
    </row>
    <row r="57" spans="1:6" x14ac:dyDescent="0.25">
      <c r="A57" s="51"/>
      <c r="B57" s="50" t="s">
        <v>119</v>
      </c>
      <c r="C57" s="50">
        <f>SUM(C54:C56)</f>
        <v>2331.42</v>
      </c>
      <c r="D57" s="50">
        <f>C57+D52</f>
        <v>43482.799999999996</v>
      </c>
      <c r="E57" s="1"/>
      <c r="F57" s="1"/>
    </row>
    <row r="58" spans="1:6" x14ac:dyDescent="0.25">
      <c r="A58" s="51"/>
      <c r="B58" s="50" t="s">
        <v>14</v>
      </c>
      <c r="C58" s="50"/>
      <c r="D58" s="50"/>
      <c r="E58" s="1"/>
      <c r="F58" s="1"/>
    </row>
    <row r="59" spans="1:6" ht="15" customHeight="1" x14ac:dyDescent="0.25">
      <c r="A59" s="51">
        <v>1</v>
      </c>
      <c r="B59" s="51" t="s">
        <v>49</v>
      </c>
      <c r="C59" s="51">
        <v>1223.92</v>
      </c>
      <c r="D59" s="50"/>
      <c r="E59" s="1"/>
      <c r="F59" s="1"/>
    </row>
    <row r="60" spans="1:6" ht="60" x14ac:dyDescent="0.25">
      <c r="A60" s="51">
        <v>2</v>
      </c>
      <c r="B60" s="51" t="s">
        <v>52</v>
      </c>
      <c r="C60" s="51">
        <v>935</v>
      </c>
      <c r="D60" s="51"/>
      <c r="E60" s="1"/>
      <c r="F60" s="1"/>
    </row>
    <row r="61" spans="1:6" x14ac:dyDescent="0.25">
      <c r="A61" s="51"/>
      <c r="B61" s="50" t="s">
        <v>121</v>
      </c>
      <c r="C61" s="50">
        <f>SUM(C59:C60)</f>
        <v>2158.92</v>
      </c>
      <c r="D61" s="50">
        <f>C61+D57</f>
        <v>45641.719999999994</v>
      </c>
      <c r="E61" s="1"/>
      <c r="F61" s="1"/>
    </row>
    <row r="62" spans="1:6" x14ac:dyDescent="0.25">
      <c r="A62" s="51"/>
      <c r="B62" s="50" t="s">
        <v>15</v>
      </c>
      <c r="C62" s="50"/>
      <c r="D62" s="50"/>
      <c r="E62" s="1"/>
      <c r="F62" s="1"/>
    </row>
    <row r="63" spans="1:6" ht="30" x14ac:dyDescent="0.25">
      <c r="A63" s="51">
        <v>1</v>
      </c>
      <c r="B63" s="51" t="s">
        <v>49</v>
      </c>
      <c r="C63" s="51">
        <v>1223.92</v>
      </c>
      <c r="D63" s="50"/>
      <c r="E63" s="1"/>
      <c r="F63" s="1"/>
    </row>
    <row r="64" spans="1:6" ht="60" x14ac:dyDescent="0.25">
      <c r="A64" s="51">
        <v>2</v>
      </c>
      <c r="B64" s="51" t="s">
        <v>52</v>
      </c>
      <c r="C64" s="51">
        <v>935</v>
      </c>
      <c r="D64" s="51"/>
    </row>
    <row r="65" spans="1:4" x14ac:dyDescent="0.25">
      <c r="A65" s="51"/>
      <c r="B65" s="50" t="s">
        <v>125</v>
      </c>
      <c r="C65" s="50">
        <f>SUM(C63:C64)</f>
        <v>2158.92</v>
      </c>
      <c r="D65" s="50">
        <f>C65+D61</f>
        <v>47800.639999999992</v>
      </c>
    </row>
    <row r="66" spans="1:4" x14ac:dyDescent="0.25">
      <c r="A66" s="51"/>
      <c r="B66" s="51"/>
      <c r="C66" s="51"/>
      <c r="D66" s="51"/>
    </row>
    <row r="67" spans="1:4" x14ac:dyDescent="0.25">
      <c r="A67" s="51"/>
      <c r="B67" s="51"/>
      <c r="C67" s="51"/>
      <c r="D67" s="50"/>
    </row>
    <row r="68" spans="1:4" x14ac:dyDescent="0.25">
      <c r="A68" s="11"/>
      <c r="B68" s="11"/>
      <c r="C68" s="11"/>
      <c r="D68" s="13"/>
    </row>
    <row r="69" spans="1:4" x14ac:dyDescent="0.25">
      <c r="A69" s="13"/>
      <c r="B69" s="3"/>
      <c r="C69" s="12"/>
      <c r="D69" s="12"/>
    </row>
    <row r="70" spans="1:4" x14ac:dyDescent="0.25">
      <c r="A70" s="49"/>
      <c r="B70" s="50"/>
      <c r="C70" s="49"/>
      <c r="D70" s="49"/>
    </row>
    <row r="71" spans="1:4" x14ac:dyDescent="0.25">
      <c r="A71" s="51"/>
      <c r="B71" s="51"/>
      <c r="C71" s="51"/>
      <c r="D71" s="50"/>
    </row>
    <row r="72" spans="1:4" x14ac:dyDescent="0.25">
      <c r="A72" s="51"/>
      <c r="B72" s="51"/>
      <c r="C72" s="51"/>
      <c r="D72" s="51"/>
    </row>
    <row r="73" spans="1:4" x14ac:dyDescent="0.25">
      <c r="A73" s="11"/>
      <c r="B73" s="3"/>
      <c r="C73" s="3"/>
      <c r="D73" s="12"/>
    </row>
    <row r="74" spans="1:4" x14ac:dyDescent="0.25">
      <c r="A74" s="11"/>
      <c r="B74" s="11"/>
      <c r="C74" s="11"/>
      <c r="D74" s="13"/>
    </row>
    <row r="75" spans="1:4" x14ac:dyDescent="0.25">
      <c r="A75" s="11"/>
      <c r="B75" s="11"/>
      <c r="C75" s="11"/>
      <c r="D75" s="13"/>
    </row>
    <row r="76" spans="1:4" x14ac:dyDescent="0.25">
      <c r="A76" s="11"/>
      <c r="B76" s="11"/>
      <c r="C76" s="11"/>
      <c r="D76" s="13"/>
    </row>
    <row r="77" spans="1:4" x14ac:dyDescent="0.25">
      <c r="A77" s="11"/>
      <c r="B77" s="11"/>
      <c r="C77" s="11"/>
      <c r="D77" s="13"/>
    </row>
    <row r="78" spans="1:4" x14ac:dyDescent="0.25">
      <c r="A78" s="13"/>
      <c r="B78" s="3"/>
      <c r="C78" s="12"/>
      <c r="D78" s="12"/>
    </row>
    <row r="79" spans="1:4" x14ac:dyDescent="0.25">
      <c r="A79" s="13"/>
      <c r="B79" s="3"/>
      <c r="C79" s="13"/>
      <c r="D79" s="13"/>
    </row>
    <row r="80" spans="1:4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1"/>
      <c r="B82" s="11"/>
      <c r="C82" s="11"/>
      <c r="D82" s="13"/>
    </row>
    <row r="83" spans="1:4" x14ac:dyDescent="0.25">
      <c r="B83" s="32"/>
      <c r="C83" s="21"/>
      <c r="D83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topLeftCell="A34" workbookViewId="0">
      <selection activeCell="D57" sqref="D5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4" t="s">
        <v>55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38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9"/>
      <c r="B5" s="50" t="s">
        <v>2</v>
      </c>
      <c r="C5" s="49"/>
      <c r="D5" s="49"/>
      <c r="E5" s="1"/>
      <c r="F5" s="1"/>
      <c r="G5" s="1"/>
      <c r="H5" s="1"/>
    </row>
    <row r="6" spans="1:8" ht="30" x14ac:dyDescent="0.25">
      <c r="A6" s="49">
        <v>1</v>
      </c>
      <c r="B6" s="51" t="s">
        <v>48</v>
      </c>
      <c r="C6" s="51">
        <v>5280</v>
      </c>
      <c r="D6" s="54"/>
      <c r="E6" s="1"/>
      <c r="F6" s="1"/>
      <c r="G6" s="1"/>
      <c r="H6" s="1"/>
    </row>
    <row r="7" spans="1:8" s="1" customFormat="1" ht="30" x14ac:dyDescent="0.25">
      <c r="A7" s="49">
        <v>2</v>
      </c>
      <c r="B7" s="51" t="s">
        <v>56</v>
      </c>
      <c r="C7" s="51">
        <v>918</v>
      </c>
      <c r="D7" s="50"/>
    </row>
    <row r="8" spans="1:8" s="4" customFormat="1" x14ac:dyDescent="0.25">
      <c r="A8" s="51">
        <v>3</v>
      </c>
      <c r="B8" s="51" t="s">
        <v>57</v>
      </c>
      <c r="C8" s="51">
        <v>3820.2</v>
      </c>
      <c r="D8" s="50"/>
    </row>
    <row r="9" spans="1:8" s="1" customFormat="1" x14ac:dyDescent="0.25">
      <c r="A9" s="51"/>
      <c r="B9" s="50" t="s">
        <v>53</v>
      </c>
      <c r="C9" s="50">
        <f>SUM(C6:C8)</f>
        <v>10018.200000000001</v>
      </c>
      <c r="D9" s="50">
        <f>C9</f>
        <v>10018.200000000001</v>
      </c>
    </row>
    <row r="10" spans="1:8" s="1" customFormat="1" x14ac:dyDescent="0.25">
      <c r="A10" s="49"/>
      <c r="B10" s="50" t="s">
        <v>5</v>
      </c>
      <c r="C10" s="49"/>
      <c r="D10" s="49"/>
    </row>
    <row r="11" spans="1:8" s="1" customFormat="1" ht="30" x14ac:dyDescent="0.25">
      <c r="A11" s="49">
        <v>1</v>
      </c>
      <c r="B11" s="51" t="s">
        <v>48</v>
      </c>
      <c r="C11" s="51">
        <v>5280</v>
      </c>
      <c r="D11" s="54"/>
    </row>
    <row r="12" spans="1:8" s="1" customFormat="1" x14ac:dyDescent="0.25">
      <c r="A12" s="49">
        <v>2</v>
      </c>
      <c r="B12" s="51" t="s">
        <v>63</v>
      </c>
      <c r="C12" s="51">
        <v>488</v>
      </c>
      <c r="D12" s="49"/>
    </row>
    <row r="13" spans="1:8" s="4" customFormat="1" x14ac:dyDescent="0.25">
      <c r="A13" s="51">
        <v>3</v>
      </c>
      <c r="B13" s="51" t="s">
        <v>64</v>
      </c>
      <c r="C13" s="51">
        <v>2754</v>
      </c>
      <c r="D13" s="54"/>
    </row>
    <row r="14" spans="1:8" s="1" customFormat="1" x14ac:dyDescent="0.25">
      <c r="A14" s="51"/>
      <c r="B14" s="50" t="s">
        <v>62</v>
      </c>
      <c r="C14" s="50">
        <f>SUM(C11:C13)</f>
        <v>8522</v>
      </c>
      <c r="D14" s="50">
        <f>C14+D9</f>
        <v>18540.2</v>
      </c>
    </row>
    <row r="15" spans="1:8" s="1" customFormat="1" x14ac:dyDescent="0.25">
      <c r="A15" s="49"/>
      <c r="B15" s="50" t="s">
        <v>3</v>
      </c>
      <c r="C15" s="49"/>
      <c r="D15" s="49"/>
    </row>
    <row r="16" spans="1:8" s="1" customFormat="1" ht="30" x14ac:dyDescent="0.25">
      <c r="A16" s="49">
        <v>1</v>
      </c>
      <c r="B16" s="51" t="s">
        <v>48</v>
      </c>
      <c r="C16" s="51">
        <v>5280</v>
      </c>
      <c r="D16" s="50"/>
    </row>
    <row r="17" spans="1:4" s="1" customFormat="1" ht="30" x14ac:dyDescent="0.25">
      <c r="A17" s="49">
        <v>2</v>
      </c>
      <c r="B17" s="51" t="s">
        <v>70</v>
      </c>
      <c r="C17" s="51">
        <v>2000</v>
      </c>
      <c r="D17" s="54"/>
    </row>
    <row r="18" spans="1:4" s="1" customFormat="1" x14ac:dyDescent="0.25">
      <c r="A18" s="49"/>
      <c r="B18" s="50" t="s">
        <v>71</v>
      </c>
      <c r="C18" s="50">
        <f>SUM(C16:C17)</f>
        <v>7280</v>
      </c>
      <c r="D18" s="50">
        <f>C18+D14</f>
        <v>25820.2</v>
      </c>
    </row>
    <row r="19" spans="1:4" s="1" customFormat="1" x14ac:dyDescent="0.25">
      <c r="A19" s="49"/>
      <c r="B19" s="50" t="s">
        <v>7</v>
      </c>
      <c r="C19" s="49"/>
      <c r="D19" s="49"/>
    </row>
    <row r="20" spans="1:4" s="1" customFormat="1" ht="30" x14ac:dyDescent="0.25">
      <c r="A20" s="49">
        <v>1</v>
      </c>
      <c r="B20" s="51" t="s">
        <v>48</v>
      </c>
      <c r="C20" s="51">
        <v>5280</v>
      </c>
      <c r="D20" s="50"/>
    </row>
    <row r="21" spans="1:4" s="1" customFormat="1" x14ac:dyDescent="0.25">
      <c r="A21" s="51">
        <v>2</v>
      </c>
      <c r="B21" s="51" t="s">
        <v>74</v>
      </c>
      <c r="C21" s="51">
        <v>1377</v>
      </c>
      <c r="D21" s="50"/>
    </row>
    <row r="22" spans="1:4" s="1" customFormat="1" x14ac:dyDescent="0.25">
      <c r="A22" s="49"/>
      <c r="B22" s="50" t="s">
        <v>73</v>
      </c>
      <c r="C22" s="50">
        <f>SUM(C20:C21)</f>
        <v>6657</v>
      </c>
      <c r="D22" s="54">
        <f>C22+D18</f>
        <v>32477.200000000001</v>
      </c>
    </row>
    <row r="23" spans="1:4" s="1" customFormat="1" x14ac:dyDescent="0.25">
      <c r="A23" s="49"/>
      <c r="B23" s="50" t="s">
        <v>8</v>
      </c>
      <c r="C23" s="49"/>
      <c r="D23" s="49"/>
    </row>
    <row r="24" spans="1:4" s="1" customFormat="1" ht="30" x14ac:dyDescent="0.25">
      <c r="A24" s="49">
        <v>1</v>
      </c>
      <c r="B24" s="51" t="s">
        <v>48</v>
      </c>
      <c r="C24" s="51">
        <v>5280</v>
      </c>
      <c r="D24" s="50"/>
    </row>
    <row r="25" spans="1:4" s="1" customFormat="1" x14ac:dyDescent="0.25">
      <c r="A25" s="49">
        <v>2</v>
      </c>
      <c r="B25" s="51" t="s">
        <v>80</v>
      </c>
      <c r="C25" s="51">
        <v>1217.5</v>
      </c>
      <c r="D25" s="54"/>
    </row>
    <row r="26" spans="1:4" s="1" customFormat="1" x14ac:dyDescent="0.25">
      <c r="A26" s="49"/>
      <c r="B26" s="50" t="s">
        <v>79</v>
      </c>
      <c r="C26" s="50">
        <f>SUM(C24:C25)</f>
        <v>6497.5</v>
      </c>
      <c r="D26" s="50">
        <f>C26+D22</f>
        <v>38974.699999999997</v>
      </c>
    </row>
    <row r="27" spans="1:4" s="1" customFormat="1" x14ac:dyDescent="0.25">
      <c r="A27" s="49"/>
      <c r="B27" s="50" t="s">
        <v>9</v>
      </c>
      <c r="C27" s="49"/>
      <c r="D27" s="49"/>
    </row>
    <row r="28" spans="1:4" s="1" customFormat="1" ht="30" x14ac:dyDescent="0.25">
      <c r="A28" s="49">
        <v>1</v>
      </c>
      <c r="B28" s="51" t="s">
        <v>48</v>
      </c>
      <c r="C28" s="51">
        <v>5280</v>
      </c>
      <c r="D28" s="50"/>
    </row>
    <row r="29" spans="1:4" s="1" customFormat="1" ht="30" x14ac:dyDescent="0.25">
      <c r="A29" s="49">
        <v>2</v>
      </c>
      <c r="B29" s="51" t="s">
        <v>94</v>
      </c>
      <c r="C29" s="51">
        <v>2123.1</v>
      </c>
      <c r="D29" s="54"/>
    </row>
    <row r="30" spans="1:4" s="1" customFormat="1" x14ac:dyDescent="0.25">
      <c r="A30" s="51"/>
      <c r="B30" s="50" t="s">
        <v>93</v>
      </c>
      <c r="C30" s="50">
        <f>SUM(C28:C29)</f>
        <v>7403.1</v>
      </c>
      <c r="D30" s="50">
        <f>C30+D26</f>
        <v>46377.799999999996</v>
      </c>
    </row>
    <row r="31" spans="1:4" s="1" customFormat="1" x14ac:dyDescent="0.25">
      <c r="A31" s="49"/>
      <c r="B31" s="50" t="s">
        <v>10</v>
      </c>
      <c r="C31" s="49"/>
      <c r="D31" s="49"/>
    </row>
    <row r="32" spans="1:4" s="1" customFormat="1" ht="30" x14ac:dyDescent="0.25">
      <c r="A32" s="49">
        <v>1</v>
      </c>
      <c r="B32" s="51" t="s">
        <v>48</v>
      </c>
      <c r="C32" s="51">
        <v>5280</v>
      </c>
      <c r="D32" s="50"/>
    </row>
    <row r="33" spans="1:4" s="1" customFormat="1" ht="30" x14ac:dyDescent="0.25">
      <c r="A33" s="51">
        <v>2</v>
      </c>
      <c r="B33" s="51" t="s">
        <v>101</v>
      </c>
      <c r="C33" s="51">
        <f>1035+462.3</f>
        <v>1497.3</v>
      </c>
      <c r="D33" s="50"/>
    </row>
    <row r="34" spans="1:4" s="1" customFormat="1" x14ac:dyDescent="0.25">
      <c r="A34" s="49">
        <v>3</v>
      </c>
      <c r="B34" s="51" t="s">
        <v>102</v>
      </c>
      <c r="C34" s="51">
        <v>282</v>
      </c>
      <c r="D34" s="49"/>
    </row>
    <row r="35" spans="1:4" s="1" customFormat="1" x14ac:dyDescent="0.25">
      <c r="A35" s="49"/>
      <c r="B35" s="50" t="s">
        <v>100</v>
      </c>
      <c r="C35" s="50">
        <f>SUM(C32:C34)</f>
        <v>7059.3</v>
      </c>
      <c r="D35" s="54">
        <f>C35+D30</f>
        <v>53437.1</v>
      </c>
    </row>
    <row r="36" spans="1:4" s="1" customFormat="1" x14ac:dyDescent="0.25">
      <c r="A36" s="49"/>
      <c r="B36" s="50" t="s">
        <v>11</v>
      </c>
      <c r="C36" s="49"/>
      <c r="D36" s="49"/>
    </row>
    <row r="37" spans="1:4" s="1" customFormat="1" ht="30" x14ac:dyDescent="0.25">
      <c r="A37" s="49">
        <v>1</v>
      </c>
      <c r="B37" s="51" t="s">
        <v>48</v>
      </c>
      <c r="C37" s="51">
        <v>5280</v>
      </c>
      <c r="D37" s="50"/>
    </row>
    <row r="38" spans="1:4" s="1" customFormat="1" ht="30" x14ac:dyDescent="0.25">
      <c r="A38" s="49">
        <v>2</v>
      </c>
      <c r="B38" s="51" t="s">
        <v>108</v>
      </c>
      <c r="C38" s="51">
        <v>1438.8</v>
      </c>
      <c r="D38" s="54"/>
    </row>
    <row r="39" spans="1:4" s="1" customFormat="1" x14ac:dyDescent="0.25">
      <c r="A39" s="49">
        <v>3</v>
      </c>
      <c r="B39" s="51" t="s">
        <v>109</v>
      </c>
      <c r="C39" s="51">
        <v>1320</v>
      </c>
      <c r="D39" s="49"/>
    </row>
    <row r="40" spans="1:4" s="1" customFormat="1" x14ac:dyDescent="0.25">
      <c r="A40" s="49"/>
      <c r="B40" s="50" t="s">
        <v>107</v>
      </c>
      <c r="C40" s="50">
        <f>SUM(C37:C39)</f>
        <v>8038.8</v>
      </c>
      <c r="D40" s="50">
        <f>C40+D35</f>
        <v>61475.9</v>
      </c>
    </row>
    <row r="41" spans="1:4" s="1" customFormat="1" x14ac:dyDescent="0.25">
      <c r="A41" s="49"/>
      <c r="B41" s="50" t="s">
        <v>12</v>
      </c>
      <c r="C41" s="49"/>
      <c r="D41" s="49"/>
    </row>
    <row r="42" spans="1:4" s="1" customFormat="1" ht="30" x14ac:dyDescent="0.25">
      <c r="A42" s="49">
        <v>1</v>
      </c>
      <c r="B42" s="51" t="s">
        <v>48</v>
      </c>
      <c r="C42" s="51">
        <v>5280</v>
      </c>
      <c r="D42" s="50"/>
    </row>
    <row r="43" spans="1:4" s="1" customFormat="1" x14ac:dyDescent="0.25">
      <c r="A43" s="51">
        <v>2</v>
      </c>
      <c r="B43" s="51" t="s">
        <v>112</v>
      </c>
      <c r="C43" s="51">
        <v>607.20000000000005</v>
      </c>
      <c r="D43" s="50"/>
    </row>
    <row r="44" spans="1:4" s="1" customFormat="1" ht="30" x14ac:dyDescent="0.25">
      <c r="A44" s="51">
        <v>3</v>
      </c>
      <c r="B44" s="51" t="s">
        <v>113</v>
      </c>
      <c r="C44" s="51">
        <v>762.64</v>
      </c>
      <c r="D44" s="50"/>
    </row>
    <row r="45" spans="1:4" s="1" customFormat="1" ht="30" x14ac:dyDescent="0.25">
      <c r="A45" s="51">
        <v>4</v>
      </c>
      <c r="B45" s="51" t="s">
        <v>114</v>
      </c>
      <c r="C45" s="51">
        <v>4320.1000000000004</v>
      </c>
      <c r="D45" s="50"/>
    </row>
    <row r="46" spans="1:4" s="1" customFormat="1" x14ac:dyDescent="0.25">
      <c r="A46" s="51"/>
      <c r="B46" s="50" t="s">
        <v>111</v>
      </c>
      <c r="C46" s="50">
        <f>SUM(C42:C45)</f>
        <v>10969.94</v>
      </c>
      <c r="D46" s="50">
        <f>C46+D40</f>
        <v>72445.84</v>
      </c>
    </row>
    <row r="47" spans="1:4" s="1" customFormat="1" x14ac:dyDescent="0.25">
      <c r="A47" s="49"/>
      <c r="B47" s="50" t="s">
        <v>13</v>
      </c>
      <c r="C47" s="49"/>
      <c r="D47" s="49"/>
    </row>
    <row r="48" spans="1:4" s="1" customFormat="1" ht="30" x14ac:dyDescent="0.25">
      <c r="A48" s="49">
        <v>1</v>
      </c>
      <c r="B48" s="51" t="s">
        <v>48</v>
      </c>
      <c r="C48" s="51">
        <v>5280</v>
      </c>
      <c r="D48" s="50"/>
    </row>
    <row r="49" spans="1:4" s="1" customFormat="1" x14ac:dyDescent="0.25">
      <c r="A49" s="11">
        <v>2</v>
      </c>
      <c r="B49" s="11" t="s">
        <v>117</v>
      </c>
      <c r="C49" s="51">
        <v>966</v>
      </c>
      <c r="D49" s="3"/>
    </row>
    <row r="50" spans="1:4" s="1" customFormat="1" x14ac:dyDescent="0.25">
      <c r="A50" s="51"/>
      <c r="B50" s="50" t="s">
        <v>119</v>
      </c>
      <c r="C50" s="50">
        <f>SUM(C48:C49)</f>
        <v>6246</v>
      </c>
      <c r="D50" s="50">
        <f>C50+D46</f>
        <v>78691.839999999997</v>
      </c>
    </row>
    <row r="51" spans="1:4" s="1" customFormat="1" x14ac:dyDescent="0.25">
      <c r="A51" s="49"/>
      <c r="B51" s="50" t="s">
        <v>14</v>
      </c>
      <c r="C51" s="49"/>
      <c r="D51" s="49"/>
    </row>
    <row r="52" spans="1:4" s="1" customFormat="1" ht="30" x14ac:dyDescent="0.25">
      <c r="A52" s="49">
        <v>1</v>
      </c>
      <c r="B52" s="51" t="s">
        <v>48</v>
      </c>
      <c r="C52" s="51">
        <v>5280</v>
      </c>
      <c r="D52" s="50"/>
    </row>
    <row r="53" spans="1:4" s="1" customFormat="1" ht="30" x14ac:dyDescent="0.25">
      <c r="A53" s="11">
        <v>2</v>
      </c>
      <c r="B53" s="11" t="s">
        <v>122</v>
      </c>
      <c r="C53" s="7">
        <v>2760</v>
      </c>
      <c r="D53" s="3"/>
    </row>
    <row r="54" spans="1:4" s="1" customFormat="1" x14ac:dyDescent="0.25">
      <c r="A54" s="11"/>
      <c r="B54" s="3" t="s">
        <v>121</v>
      </c>
      <c r="C54" s="9">
        <f>SUM(C52:C53)</f>
        <v>8040</v>
      </c>
      <c r="D54" s="3">
        <f>C54+D50</f>
        <v>86731.839999999997</v>
      </c>
    </row>
    <row r="55" spans="1:4" s="1" customFormat="1" x14ac:dyDescent="0.25">
      <c r="A55" s="49"/>
      <c r="B55" s="50" t="s">
        <v>15</v>
      </c>
      <c r="C55" s="49"/>
      <c r="D55" s="49"/>
    </row>
    <row r="56" spans="1:4" s="1" customFormat="1" ht="30" x14ac:dyDescent="0.25">
      <c r="A56" s="49">
        <v>1</v>
      </c>
      <c r="B56" s="51" t="s">
        <v>48</v>
      </c>
      <c r="C56" s="51">
        <v>5280</v>
      </c>
      <c r="D56" s="50">
        <f>C56+D54</f>
        <v>92011.839999999997</v>
      </c>
    </row>
    <row r="57" spans="1:4" s="1" customFormat="1" x14ac:dyDescent="0.25">
      <c r="A57" s="11"/>
      <c r="B57" s="11"/>
      <c r="C57" s="7"/>
      <c r="D57" s="3"/>
    </row>
    <row r="58" spans="1:4" s="1" customFormat="1" x14ac:dyDescent="0.25">
      <c r="A58" s="11"/>
      <c r="B58" s="11"/>
      <c r="C58" s="7"/>
      <c r="D58" s="3"/>
    </row>
    <row r="59" spans="1:4" s="1" customFormat="1" x14ac:dyDescent="0.25">
      <c r="A59" s="11"/>
      <c r="B59" s="11"/>
      <c r="C59" s="7"/>
      <c r="D59" s="3"/>
    </row>
    <row r="60" spans="1:4" s="1" customFormat="1" x14ac:dyDescent="0.25">
      <c r="A60" s="11"/>
      <c r="B60" s="11"/>
      <c r="C60" s="11"/>
      <c r="D60" s="3"/>
    </row>
    <row r="61" spans="1:4" x14ac:dyDescent="0.25">
      <c r="A61" s="13"/>
      <c r="B61" s="11"/>
      <c r="C61" s="7"/>
      <c r="D61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  <col min="3" max="3" width="10" customWidth="1"/>
    <col min="4" max="4" width="10.85546875" customWidth="1"/>
  </cols>
  <sheetData>
    <row r="1" spans="1:4" ht="15.75" x14ac:dyDescent="0.25">
      <c r="A1" s="1"/>
      <c r="B1" s="64" t="s">
        <v>55</v>
      </c>
      <c r="C1" s="64"/>
      <c r="D1" s="64"/>
    </row>
    <row r="2" spans="1:4" ht="15.75" x14ac:dyDescent="0.25">
      <c r="A2" s="1"/>
      <c r="B2" s="2" t="s">
        <v>38</v>
      </c>
      <c r="C2" s="31"/>
      <c r="D2" s="31"/>
    </row>
    <row r="3" spans="1:4" ht="15.75" x14ac:dyDescent="0.25">
      <c r="A3" s="1"/>
      <c r="B3" s="64" t="s">
        <v>34</v>
      </c>
      <c r="C3" s="64"/>
      <c r="D3" s="64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9"/>
      <c r="B5" s="50" t="s">
        <v>2</v>
      </c>
      <c r="C5" s="49"/>
      <c r="D5" s="49"/>
    </row>
    <row r="6" spans="1:4" ht="30" x14ac:dyDescent="0.25">
      <c r="A6" s="49">
        <v>1</v>
      </c>
      <c r="B6" s="51" t="s">
        <v>58</v>
      </c>
      <c r="C6" s="58">
        <v>678.86</v>
      </c>
      <c r="D6" s="50">
        <f>C6</f>
        <v>678.86</v>
      </c>
    </row>
    <row r="7" spans="1:4" x14ac:dyDescent="0.25">
      <c r="A7" s="49"/>
      <c r="B7" s="50" t="s">
        <v>5</v>
      </c>
      <c r="C7" s="55"/>
      <c r="D7" s="54"/>
    </row>
    <row r="8" spans="1:4" x14ac:dyDescent="0.25">
      <c r="A8" s="49">
        <v>1</v>
      </c>
      <c r="B8" s="51" t="s">
        <v>69</v>
      </c>
      <c r="C8" s="58">
        <v>104.96</v>
      </c>
      <c r="D8" s="54">
        <f>C8+D6</f>
        <v>783.82</v>
      </c>
    </row>
    <row r="9" spans="1:4" x14ac:dyDescent="0.25">
      <c r="A9" s="51"/>
      <c r="B9" s="50" t="s">
        <v>9</v>
      </c>
      <c r="C9" s="51"/>
      <c r="D9" s="50"/>
    </row>
    <row r="10" spans="1:4" x14ac:dyDescent="0.25">
      <c r="A10" s="49">
        <v>1</v>
      </c>
      <c r="B10" s="51" t="s">
        <v>95</v>
      </c>
      <c r="C10" s="51">
        <f>1529.48+2117.56</f>
        <v>3647.04</v>
      </c>
      <c r="D10" s="50"/>
    </row>
    <row r="11" spans="1:4" ht="30" x14ac:dyDescent="0.25">
      <c r="A11" s="49">
        <v>2</v>
      </c>
      <c r="B11" s="51" t="s">
        <v>96</v>
      </c>
      <c r="C11" s="51">
        <v>2373.5</v>
      </c>
      <c r="D11" s="50"/>
    </row>
    <row r="12" spans="1:4" x14ac:dyDescent="0.25">
      <c r="A12" s="49"/>
      <c r="B12" s="50" t="s">
        <v>93</v>
      </c>
      <c r="C12" s="50">
        <f>SUM(C10:C11)</f>
        <v>6020.54</v>
      </c>
      <c r="D12" s="50">
        <f>C12+D8</f>
        <v>6804.36</v>
      </c>
    </row>
    <row r="13" spans="1:4" x14ac:dyDescent="0.25">
      <c r="A13" s="51"/>
      <c r="B13" s="50" t="s">
        <v>10</v>
      </c>
      <c r="C13" s="50"/>
      <c r="D13" s="50"/>
    </row>
    <row r="14" spans="1:4" ht="30" x14ac:dyDescent="0.25">
      <c r="A14" s="51">
        <v>1</v>
      </c>
      <c r="B14" s="51" t="s">
        <v>96</v>
      </c>
      <c r="C14" s="51">
        <v>1022.6</v>
      </c>
      <c r="D14" s="50">
        <f>C14+D12</f>
        <v>7826.96</v>
      </c>
    </row>
    <row r="15" spans="1:4" x14ac:dyDescent="0.25">
      <c r="A15" s="51"/>
      <c r="B15" s="50" t="s">
        <v>12</v>
      </c>
      <c r="C15" s="51"/>
      <c r="D15" s="50"/>
    </row>
    <row r="16" spans="1:4" x14ac:dyDescent="0.25">
      <c r="A16" s="51">
        <v>1</v>
      </c>
      <c r="B16" s="51" t="s">
        <v>115</v>
      </c>
      <c r="C16" s="51">
        <v>806.86</v>
      </c>
      <c r="D16" s="50">
        <f>C16+D14</f>
        <v>8633.82</v>
      </c>
    </row>
    <row r="17" spans="1:4" x14ac:dyDescent="0.25">
      <c r="A17" s="51"/>
      <c r="B17" s="50" t="s">
        <v>13</v>
      </c>
      <c r="C17" s="51"/>
      <c r="D17" s="50"/>
    </row>
    <row r="18" spans="1:4" x14ac:dyDescent="0.25">
      <c r="A18" s="51">
        <v>1</v>
      </c>
      <c r="B18" s="51" t="s">
        <v>120</v>
      </c>
      <c r="C18" s="51">
        <v>409.2</v>
      </c>
      <c r="D18" s="50">
        <f>C18+D16</f>
        <v>9043.02</v>
      </c>
    </row>
    <row r="19" spans="1:4" x14ac:dyDescent="0.25">
      <c r="A19" s="51"/>
      <c r="B19" s="51"/>
      <c r="C19" s="50"/>
      <c r="D19" s="50"/>
    </row>
    <row r="20" spans="1:4" x14ac:dyDescent="0.25">
      <c r="A20" s="51"/>
      <c r="B20" s="50"/>
      <c r="C20" s="51"/>
      <c r="D20" s="50"/>
    </row>
    <row r="21" spans="1:4" x14ac:dyDescent="0.25">
      <c r="A21" s="51"/>
      <c r="B21" s="51"/>
      <c r="C21" s="50"/>
      <c r="D21" s="50"/>
    </row>
    <row r="22" spans="1:4" x14ac:dyDescent="0.25">
      <c r="A22" s="51"/>
      <c r="B22" s="50"/>
      <c r="C22" s="51"/>
      <c r="D22" s="50"/>
    </row>
    <row r="23" spans="1:4" x14ac:dyDescent="0.25">
      <c r="A23" s="51"/>
      <c r="B23" s="51"/>
      <c r="C23" s="51"/>
      <c r="D23" s="50"/>
    </row>
    <row r="24" spans="1:4" x14ac:dyDescent="0.25">
      <c r="A24" s="51"/>
      <c r="B24" s="50"/>
      <c r="C24" s="51"/>
      <c r="D24" s="50"/>
    </row>
    <row r="25" spans="1:4" x14ac:dyDescent="0.25">
      <c r="A25" s="53"/>
      <c r="B25" s="51"/>
      <c r="C25" s="53"/>
      <c r="D25" s="56"/>
    </row>
    <row r="26" spans="1:4" x14ac:dyDescent="0.25">
      <c r="A26" s="53"/>
      <c r="B26" s="51"/>
      <c r="C26" s="53"/>
      <c r="D26" s="56"/>
    </row>
    <row r="27" spans="1:4" x14ac:dyDescent="0.25">
      <c r="A27" s="53"/>
      <c r="B27" s="50"/>
      <c r="C27" s="56"/>
      <c r="D27" s="56"/>
    </row>
    <row r="28" spans="1:4" x14ac:dyDescent="0.25">
      <c r="A28" s="53"/>
      <c r="B28" s="51"/>
      <c r="C28" s="53"/>
      <c r="D28" s="56"/>
    </row>
    <row r="29" spans="1:4" x14ac:dyDescent="0.25">
      <c r="A29" s="53"/>
      <c r="B29" s="50"/>
      <c r="C29" s="56"/>
      <c r="D29" s="56"/>
    </row>
    <row r="30" spans="1:4" x14ac:dyDescent="0.25">
      <c r="A30" s="53"/>
      <c r="B30" s="50"/>
      <c r="C30" s="53"/>
      <c r="D30" s="56"/>
    </row>
    <row r="31" spans="1:4" x14ac:dyDescent="0.25">
      <c r="A31" s="53"/>
      <c r="B31" s="51"/>
      <c r="C31" s="53"/>
      <c r="D31" s="56"/>
    </row>
    <row r="32" spans="1:4" x14ac:dyDescent="0.25">
      <c r="A32" s="53"/>
      <c r="B32" s="51"/>
      <c r="C32" s="53"/>
      <c r="D32" s="56"/>
    </row>
    <row r="33" spans="1:4" x14ac:dyDescent="0.25">
      <c r="A33" s="53"/>
      <c r="B33" s="50"/>
      <c r="C33" s="56"/>
      <c r="D33" s="56"/>
    </row>
    <row r="34" spans="1:4" x14ac:dyDescent="0.25">
      <c r="A34" s="53"/>
      <c r="B34" s="51"/>
      <c r="C34" s="53"/>
      <c r="D34" s="56"/>
    </row>
    <row r="35" spans="1:4" x14ac:dyDescent="0.25">
      <c r="A35" s="53"/>
      <c r="B35" s="51"/>
      <c r="C35" s="53"/>
      <c r="D35" s="56"/>
    </row>
    <row r="36" spans="1:4" x14ac:dyDescent="0.25">
      <c r="A36" s="53"/>
      <c r="B36" s="51"/>
      <c r="C36" s="53"/>
      <c r="D36" s="56"/>
    </row>
    <row r="37" spans="1:4" x14ac:dyDescent="0.25">
      <c r="A37" s="53"/>
      <c r="B37" s="51"/>
      <c r="C37" s="53"/>
      <c r="D37" s="56"/>
    </row>
    <row r="38" spans="1:4" x14ac:dyDescent="0.25">
      <c r="A38" s="53"/>
      <c r="B38" s="51"/>
      <c r="C38" s="53"/>
      <c r="D38" s="56"/>
    </row>
    <row r="39" spans="1:4" x14ac:dyDescent="0.25">
      <c r="A39" s="57"/>
      <c r="B39" s="57"/>
      <c r="C39" s="57"/>
      <c r="D39" s="57"/>
    </row>
    <row r="40" spans="1:4" x14ac:dyDescent="0.25">
      <c r="A40" s="57"/>
      <c r="B40" s="57"/>
      <c r="C40" s="57"/>
      <c r="D40" s="5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B22" sqref="B22"/>
    </sheetView>
  </sheetViews>
  <sheetFormatPr defaultRowHeight="15" x14ac:dyDescent="0.25"/>
  <cols>
    <col min="1" max="1" width="4" customWidth="1"/>
    <col min="2" max="2" width="47.140625" customWidth="1"/>
    <col min="3" max="3" width="12" customWidth="1"/>
    <col min="4" max="4" width="13.140625" customWidth="1"/>
  </cols>
  <sheetData>
    <row r="1" spans="1:8" ht="21" x14ac:dyDescent="0.35">
      <c r="A1" s="1"/>
      <c r="B1" s="64" t="s">
        <v>55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38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35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5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65</v>
      </c>
      <c r="C6" s="40">
        <v>3200</v>
      </c>
      <c r="D6" s="3">
        <f>C6</f>
        <v>3200</v>
      </c>
    </row>
    <row r="7" spans="1:8" x14ac:dyDescent="0.25">
      <c r="A7" s="13"/>
      <c r="B7" s="3" t="s">
        <v>7</v>
      </c>
      <c r="C7" s="13"/>
      <c r="D7" s="12"/>
    </row>
    <row r="8" spans="1:8" ht="30" x14ac:dyDescent="0.25">
      <c r="A8" s="13">
        <v>1</v>
      </c>
      <c r="B8" s="11" t="s">
        <v>75</v>
      </c>
      <c r="C8" s="12">
        <v>6593.3</v>
      </c>
      <c r="D8" s="12">
        <f>C8+D6</f>
        <v>9793.2999999999993</v>
      </c>
    </row>
    <row r="9" spans="1:8" x14ac:dyDescent="0.25">
      <c r="A9" s="13"/>
      <c r="B9" s="3" t="s">
        <v>8</v>
      </c>
      <c r="C9" s="44"/>
      <c r="D9" s="44"/>
    </row>
    <row r="10" spans="1:8" x14ac:dyDescent="0.25">
      <c r="A10" s="33">
        <v>1</v>
      </c>
      <c r="B10" s="13" t="s">
        <v>83</v>
      </c>
      <c r="C10" s="12">
        <v>6023.8</v>
      </c>
      <c r="D10" s="12"/>
    </row>
    <row r="11" spans="1:8" x14ac:dyDescent="0.25">
      <c r="A11" s="13">
        <v>2</v>
      </c>
      <c r="B11" s="13" t="s">
        <v>84</v>
      </c>
      <c r="C11" s="13">
        <v>262390</v>
      </c>
      <c r="D11" s="12"/>
    </row>
    <row r="12" spans="1:8" ht="30" x14ac:dyDescent="0.25">
      <c r="A12" s="13">
        <v>3</v>
      </c>
      <c r="B12" s="11" t="s">
        <v>85</v>
      </c>
      <c r="C12" s="13">
        <v>7312.8</v>
      </c>
      <c r="D12" s="12"/>
    </row>
    <row r="13" spans="1:8" ht="30" x14ac:dyDescent="0.25">
      <c r="A13" s="13">
        <v>4</v>
      </c>
      <c r="B13" s="11" t="s">
        <v>86</v>
      </c>
      <c r="C13" s="13">
        <v>8000</v>
      </c>
      <c r="D13" s="13"/>
    </row>
    <row r="14" spans="1:8" ht="30" x14ac:dyDescent="0.25">
      <c r="A14" s="13">
        <v>5</v>
      </c>
      <c r="B14" s="62" t="s">
        <v>87</v>
      </c>
      <c r="C14" s="15">
        <v>3200</v>
      </c>
      <c r="D14" s="12"/>
    </row>
    <row r="15" spans="1:8" x14ac:dyDescent="0.25">
      <c r="A15" s="13"/>
      <c r="B15" s="12" t="s">
        <v>79</v>
      </c>
      <c r="C15" s="12">
        <f>SUM(C10:C14)</f>
        <v>286926.59999999998</v>
      </c>
      <c r="D15" s="12">
        <f>C15+D8</f>
        <v>296719.89999999997</v>
      </c>
    </row>
    <row r="16" spans="1:8" x14ac:dyDescent="0.25">
      <c r="A16" s="13"/>
      <c r="B16" s="12" t="s">
        <v>10</v>
      </c>
      <c r="C16" s="12"/>
      <c r="D16" s="43"/>
    </row>
    <row r="17" spans="1:4" x14ac:dyDescent="0.25">
      <c r="A17" s="13">
        <v>1</v>
      </c>
      <c r="B17" s="13" t="s">
        <v>104</v>
      </c>
      <c r="C17" s="13">
        <v>6891.5</v>
      </c>
      <c r="D17" s="12">
        <f>C17+D15</f>
        <v>303611.39999999997</v>
      </c>
    </row>
    <row r="18" spans="1:4" x14ac:dyDescent="0.25">
      <c r="A18" s="13"/>
      <c r="B18" s="3" t="s">
        <v>12</v>
      </c>
      <c r="C18" s="13"/>
      <c r="D18" s="43"/>
    </row>
    <row r="19" spans="1:4" x14ac:dyDescent="0.25">
      <c r="A19" s="13">
        <v>1</v>
      </c>
      <c r="B19" s="35" t="s">
        <v>116</v>
      </c>
      <c r="C19" s="13">
        <v>9901.4</v>
      </c>
      <c r="D19" s="12">
        <f>C19+D17</f>
        <v>313512.8</v>
      </c>
    </row>
    <row r="20" spans="1:4" x14ac:dyDescent="0.25">
      <c r="A20" s="51"/>
      <c r="B20" s="50" t="s">
        <v>13</v>
      </c>
      <c r="C20" s="50"/>
      <c r="D20" s="60"/>
    </row>
    <row r="21" spans="1:4" ht="30" x14ac:dyDescent="0.25">
      <c r="A21" s="13">
        <v>1</v>
      </c>
      <c r="B21" s="11" t="s">
        <v>124</v>
      </c>
      <c r="C21" s="13">
        <v>5518.2</v>
      </c>
      <c r="D21" s="12">
        <f>C21+D19</f>
        <v>319031</v>
      </c>
    </row>
    <row r="22" spans="1:4" x14ac:dyDescent="0.25">
      <c r="A22" s="13"/>
      <c r="B22" s="12" t="s">
        <v>15</v>
      </c>
      <c r="C22" s="13"/>
      <c r="D22" s="13"/>
    </row>
    <row r="23" spans="1:4" x14ac:dyDescent="0.25">
      <c r="A23" s="13">
        <v>1</v>
      </c>
      <c r="B23" s="11" t="s">
        <v>129</v>
      </c>
      <c r="C23" s="13">
        <v>1270</v>
      </c>
      <c r="D23" s="12">
        <f>C23+D21</f>
        <v>320301</v>
      </c>
    </row>
    <row r="24" spans="1:4" x14ac:dyDescent="0.25">
      <c r="A24" s="13"/>
      <c r="B24" s="11"/>
      <c r="C24" s="13"/>
      <c r="D24" s="13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12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17" sqref="B1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55</v>
      </c>
      <c r="C1" s="64"/>
      <c r="D1" s="64"/>
    </row>
    <row r="2" spans="1:4" ht="15.75" x14ac:dyDescent="0.25">
      <c r="A2" s="1"/>
      <c r="B2" s="65" t="s">
        <v>38</v>
      </c>
      <c r="C2" s="65"/>
      <c r="D2" s="65"/>
    </row>
    <row r="3" spans="1:4" ht="15.75" x14ac:dyDescent="0.25">
      <c r="A3" s="1"/>
      <c r="B3" s="64" t="s">
        <v>36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9">
        <v>1</v>
      </c>
      <c r="B6" s="11" t="s">
        <v>81</v>
      </c>
      <c r="C6" s="36">
        <v>3038.16</v>
      </c>
      <c r="D6" s="9"/>
    </row>
    <row r="7" spans="1:4" x14ac:dyDescent="0.25">
      <c r="A7" s="9">
        <v>2</v>
      </c>
      <c r="B7" s="11" t="s">
        <v>89</v>
      </c>
      <c r="C7" s="47">
        <v>1800</v>
      </c>
      <c r="D7" s="9"/>
    </row>
    <row r="8" spans="1:4" x14ac:dyDescent="0.25">
      <c r="A8" s="9"/>
      <c r="B8" s="3" t="s">
        <v>79</v>
      </c>
      <c r="C8" s="47">
        <f>SUM(C6:C7)</f>
        <v>4838.16</v>
      </c>
      <c r="D8" s="9">
        <f>C8</f>
        <v>4838.16</v>
      </c>
    </row>
    <row r="9" spans="1:4" x14ac:dyDescent="0.25">
      <c r="A9" s="3"/>
      <c r="B9" s="3" t="s">
        <v>9</v>
      </c>
      <c r="C9" s="19"/>
      <c r="D9" s="3"/>
    </row>
    <row r="10" spans="1:4" x14ac:dyDescent="0.25">
      <c r="A10" s="3">
        <v>1</v>
      </c>
      <c r="B10" s="11" t="s">
        <v>98</v>
      </c>
      <c r="C10" s="19">
        <v>2636.9</v>
      </c>
      <c r="D10" s="3">
        <f>C10+D8</f>
        <v>7475.0599999999995</v>
      </c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7" sqref="D1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4" t="s">
        <v>59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38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41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9" t="s">
        <v>8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82</v>
      </c>
      <c r="C6" s="11">
        <v>10920.4</v>
      </c>
      <c r="D6" s="3">
        <f>C6</f>
        <v>10920.4</v>
      </c>
    </row>
    <row r="7" spans="1:8" s="1" customFormat="1" x14ac:dyDescent="0.25">
      <c r="A7" s="11"/>
      <c r="B7" s="3" t="s">
        <v>10</v>
      </c>
      <c r="C7" s="11"/>
      <c r="D7" s="42"/>
    </row>
    <row r="8" spans="1:8" s="5" customFormat="1" x14ac:dyDescent="0.25">
      <c r="A8" s="13">
        <v>1</v>
      </c>
      <c r="B8" s="11" t="s">
        <v>103</v>
      </c>
      <c r="C8" s="13">
        <v>2986.42</v>
      </c>
      <c r="D8" s="43">
        <f>C8+D6</f>
        <v>13906.82</v>
      </c>
    </row>
    <row r="9" spans="1:8" x14ac:dyDescent="0.25">
      <c r="A9" s="13"/>
      <c r="B9" s="3" t="s">
        <v>11</v>
      </c>
      <c r="C9" s="13"/>
      <c r="D9" s="44"/>
    </row>
    <row r="10" spans="1:8" ht="30" x14ac:dyDescent="0.25">
      <c r="A10" s="13">
        <v>1</v>
      </c>
      <c r="B10" s="11" t="s">
        <v>110</v>
      </c>
      <c r="C10" s="13">
        <v>9521.6</v>
      </c>
      <c r="D10" s="43">
        <f>C10+D8</f>
        <v>23428.42</v>
      </c>
    </row>
    <row r="11" spans="1:8" s="5" customFormat="1" x14ac:dyDescent="0.25">
      <c r="A11" s="13"/>
      <c r="B11" s="3" t="s">
        <v>14</v>
      </c>
      <c r="C11" s="13"/>
      <c r="D11" s="43"/>
    </row>
    <row r="12" spans="1:8" ht="45" x14ac:dyDescent="0.25">
      <c r="A12" s="13">
        <v>1</v>
      </c>
      <c r="B12" s="11" t="s">
        <v>123</v>
      </c>
      <c r="C12" s="13">
        <v>4411.42</v>
      </c>
      <c r="D12" s="43">
        <f>C12+D10</f>
        <v>27839.839999999997</v>
      </c>
    </row>
    <row r="13" spans="1:8" x14ac:dyDescent="0.25">
      <c r="A13" s="12"/>
      <c r="B13" s="3" t="s">
        <v>15</v>
      </c>
      <c r="C13" s="12"/>
      <c r="D13" s="43"/>
    </row>
    <row r="14" spans="1:8" ht="30" x14ac:dyDescent="0.25">
      <c r="A14" s="12">
        <v>1</v>
      </c>
      <c r="B14" s="11" t="s">
        <v>126</v>
      </c>
      <c r="C14" s="13">
        <v>7617.1</v>
      </c>
      <c r="D14" s="12"/>
    </row>
    <row r="15" spans="1:8" x14ac:dyDescent="0.25">
      <c r="A15" s="13">
        <v>2</v>
      </c>
      <c r="B15" s="11" t="s">
        <v>127</v>
      </c>
      <c r="C15" s="13">
        <v>4574</v>
      </c>
      <c r="D15" s="13"/>
    </row>
    <row r="16" spans="1:8" ht="30" x14ac:dyDescent="0.25">
      <c r="A16" s="13">
        <v>3</v>
      </c>
      <c r="B16" s="11" t="s">
        <v>128</v>
      </c>
      <c r="C16" s="13">
        <v>6399.6</v>
      </c>
      <c r="D16" s="12"/>
    </row>
    <row r="17" spans="1:4" x14ac:dyDescent="0.25">
      <c r="A17" s="13"/>
      <c r="B17" s="3" t="s">
        <v>125</v>
      </c>
      <c r="C17" s="13">
        <f>SUM(C14:C16)</f>
        <v>18590.7</v>
      </c>
      <c r="D17" s="43">
        <f>C17+D12</f>
        <v>46430.539999999994</v>
      </c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tabSelected="1" view="pageBreakPreview" zoomScale="65" zoomScaleNormal="65" zoomScaleSheetLayoutView="65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6.7109375" customWidth="1"/>
    <col min="3" max="3" width="15.7109375" customWidth="1"/>
    <col min="4" max="4" width="15.85546875" customWidth="1"/>
    <col min="5" max="5" width="16.140625" customWidth="1"/>
    <col min="6" max="6" width="15.42578125" customWidth="1"/>
    <col min="7" max="7" width="15.140625" customWidth="1"/>
    <col min="8" max="8" width="17.7109375" customWidth="1"/>
    <col min="9" max="9" width="16.42578125" customWidth="1"/>
    <col min="10" max="10" width="15.140625" customWidth="1"/>
    <col min="11" max="11" width="17.7109375" customWidth="1"/>
    <col min="12" max="12" width="15.28515625" customWidth="1"/>
    <col min="13" max="13" width="16.7109375" customWidth="1"/>
    <col min="14" max="14" width="19.28515625" customWidth="1"/>
  </cols>
  <sheetData>
    <row r="1" spans="1:14" ht="24.95" customHeight="1" x14ac:dyDescent="0.25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.75" x14ac:dyDescent="0.25">
      <c r="A2" s="2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78955</v>
      </c>
      <c r="C4" s="24">
        <f t="shared" ref="C4:N4" si="0">C5+C6+C7</f>
        <v>68931</v>
      </c>
      <c r="D4" s="24">
        <f t="shared" si="0"/>
        <v>70036</v>
      </c>
      <c r="E4" s="24">
        <f t="shared" si="0"/>
        <v>75831</v>
      </c>
      <c r="F4" s="24">
        <f t="shared" si="0"/>
        <v>75831</v>
      </c>
      <c r="G4" s="24">
        <f t="shared" si="0"/>
        <v>75831</v>
      </c>
      <c r="H4" s="24">
        <f t="shared" si="0"/>
        <v>75831</v>
      </c>
      <c r="I4" s="24">
        <f t="shared" si="0"/>
        <v>75831</v>
      </c>
      <c r="J4" s="24">
        <f t="shared" si="0"/>
        <v>75831</v>
      </c>
      <c r="K4" s="24">
        <f t="shared" si="0"/>
        <v>75831</v>
      </c>
      <c r="L4" s="24">
        <f t="shared" si="0"/>
        <v>75831</v>
      </c>
      <c r="M4" s="24">
        <f t="shared" si="0"/>
        <v>86755.66</v>
      </c>
      <c r="N4" s="24">
        <f t="shared" si="0"/>
        <v>911325.66</v>
      </c>
    </row>
    <row r="5" spans="1:14" ht="39" customHeight="1" x14ac:dyDescent="0.35">
      <c r="A5" s="28" t="s">
        <v>17</v>
      </c>
      <c r="B5" s="25">
        <v>50370</v>
      </c>
      <c r="C5" s="25">
        <v>50370</v>
      </c>
      <c r="D5" s="25">
        <v>50370</v>
      </c>
      <c r="E5" s="25">
        <v>55407</v>
      </c>
      <c r="F5" s="25">
        <v>55407</v>
      </c>
      <c r="G5" s="25">
        <v>55407</v>
      </c>
      <c r="H5" s="25">
        <v>55407</v>
      </c>
      <c r="I5" s="25">
        <v>55407</v>
      </c>
      <c r="J5" s="25">
        <v>55407</v>
      </c>
      <c r="K5" s="25">
        <v>55407</v>
      </c>
      <c r="L5" s="25">
        <v>55407</v>
      </c>
      <c r="M5" s="25">
        <v>55407</v>
      </c>
      <c r="N5" s="25">
        <f>SUM(B5:M5)</f>
        <v>649773</v>
      </c>
    </row>
    <row r="6" spans="1:14" ht="44.25" customHeight="1" x14ac:dyDescent="0.35">
      <c r="A6" s="28" t="s">
        <v>37</v>
      </c>
      <c r="B6" s="25">
        <v>18561</v>
      </c>
      <c r="C6" s="25">
        <v>18561</v>
      </c>
      <c r="D6" s="25">
        <v>18561</v>
      </c>
      <c r="E6" s="25">
        <v>20424</v>
      </c>
      <c r="F6" s="25">
        <v>20424</v>
      </c>
      <c r="G6" s="25">
        <v>20424</v>
      </c>
      <c r="H6" s="25">
        <v>20424</v>
      </c>
      <c r="I6" s="25">
        <v>20424</v>
      </c>
      <c r="J6" s="25">
        <v>20424</v>
      </c>
      <c r="K6" s="25">
        <v>20424</v>
      </c>
      <c r="L6" s="25">
        <v>20424</v>
      </c>
      <c r="M6" s="25">
        <v>20424</v>
      </c>
      <c r="N6" s="25">
        <f>SUM(B6:M6)</f>
        <v>239499</v>
      </c>
    </row>
    <row r="7" spans="1:14" ht="44.25" customHeight="1" x14ac:dyDescent="0.35">
      <c r="A7" s="28" t="s">
        <v>32</v>
      </c>
      <c r="B7" s="25">
        <v>10024</v>
      </c>
      <c r="C7" s="25"/>
      <c r="D7" s="25">
        <v>1105</v>
      </c>
      <c r="E7" s="25"/>
      <c r="F7" s="25"/>
      <c r="G7" s="25"/>
      <c r="H7" s="25"/>
      <c r="I7" s="25"/>
      <c r="J7" s="25"/>
      <c r="K7" s="25"/>
      <c r="L7" s="25"/>
      <c r="M7" s="25">
        <v>10924.66</v>
      </c>
      <c r="N7" s="25">
        <f>SUM(B7:M7)</f>
        <v>22053.66</v>
      </c>
    </row>
    <row r="8" spans="1:14" ht="36" customHeight="1" x14ac:dyDescent="0.35">
      <c r="A8" s="29" t="s">
        <v>18</v>
      </c>
      <c r="B8" s="24">
        <f>B9+B10+B11+B12+B13</f>
        <v>58150.700000000004</v>
      </c>
      <c r="C8" s="24">
        <f t="shared" ref="C8:M8" si="1">C9+C10+C11+C12+C13</f>
        <v>55321.329999999994</v>
      </c>
      <c r="D8" s="24">
        <f t="shared" si="1"/>
        <v>58787.31</v>
      </c>
      <c r="E8" s="24">
        <f t="shared" si="1"/>
        <v>53815.23</v>
      </c>
      <c r="F8" s="24">
        <f t="shared" si="1"/>
        <v>64931.4</v>
      </c>
      <c r="G8" s="24">
        <f t="shared" si="1"/>
        <v>69998.42</v>
      </c>
      <c r="H8" s="24">
        <f t="shared" si="1"/>
        <v>64216.61</v>
      </c>
      <c r="I8" s="24">
        <f t="shared" si="1"/>
        <v>57224.37</v>
      </c>
      <c r="J8" s="24">
        <f t="shared" si="1"/>
        <v>97401.919999999998</v>
      </c>
      <c r="K8" s="24">
        <f t="shared" si="1"/>
        <v>54717.630000000005</v>
      </c>
      <c r="L8" s="24">
        <f t="shared" si="1"/>
        <v>56523.7</v>
      </c>
      <c r="M8" s="24">
        <f t="shared" si="1"/>
        <v>55354.99</v>
      </c>
      <c r="N8" s="38">
        <f>N9+N10+N11+N13+N12</f>
        <v>746443.61</v>
      </c>
    </row>
    <row r="9" spans="1:14" ht="40.5" customHeight="1" x14ac:dyDescent="0.35">
      <c r="A9" s="28" t="s">
        <v>19</v>
      </c>
      <c r="B9" s="25">
        <v>2158.92</v>
      </c>
      <c r="C9" s="25">
        <v>2849.62</v>
      </c>
      <c r="D9" s="25">
        <v>6063.22</v>
      </c>
      <c r="E9" s="25">
        <v>4989.82</v>
      </c>
      <c r="F9" s="25">
        <f>5308.42+1648.8</f>
        <v>6957.22</v>
      </c>
      <c r="G9" s="25">
        <v>10048.120000000001</v>
      </c>
      <c r="H9" s="25">
        <v>3076.62</v>
      </c>
      <c r="I9" s="25">
        <v>2848.92</v>
      </c>
      <c r="J9" s="25">
        <v>2158.92</v>
      </c>
      <c r="K9" s="25">
        <v>2331.42</v>
      </c>
      <c r="L9" s="25">
        <v>2158.92</v>
      </c>
      <c r="M9" s="25">
        <v>2158.92</v>
      </c>
      <c r="N9" s="38">
        <f>SUM(B9:M9)</f>
        <v>47800.639999999992</v>
      </c>
    </row>
    <row r="10" spans="1:14" ht="45.75" customHeight="1" x14ac:dyDescent="0.35">
      <c r="A10" s="28" t="s">
        <v>20</v>
      </c>
      <c r="B10" s="26">
        <v>10018.200000000001</v>
      </c>
      <c r="C10" s="25">
        <v>8522</v>
      </c>
      <c r="D10" s="25">
        <f>5280+2000</f>
        <v>7280</v>
      </c>
      <c r="E10" s="25">
        <v>6657</v>
      </c>
      <c r="F10" s="25">
        <v>6497.5</v>
      </c>
      <c r="G10" s="25">
        <v>7403.1</v>
      </c>
      <c r="H10" s="25">
        <v>7059.3</v>
      </c>
      <c r="I10" s="25">
        <v>8038.8</v>
      </c>
      <c r="J10" s="25">
        <v>10969.94</v>
      </c>
      <c r="K10" s="25">
        <v>6246</v>
      </c>
      <c r="L10" s="25">
        <v>8040</v>
      </c>
      <c r="M10" s="25">
        <v>5280</v>
      </c>
      <c r="N10" s="24">
        <f>SUM(B10:M10)</f>
        <v>92011.839999999997</v>
      </c>
    </row>
    <row r="11" spans="1:14" ht="45.75" customHeight="1" x14ac:dyDescent="0.35">
      <c r="A11" s="37" t="s">
        <v>30</v>
      </c>
      <c r="B11" s="26">
        <v>678.86</v>
      </c>
      <c r="C11" s="25"/>
      <c r="D11" s="25">
        <v>104.96</v>
      </c>
      <c r="E11" s="25"/>
      <c r="F11" s="25"/>
      <c r="G11" s="25">
        <v>6020.54</v>
      </c>
      <c r="H11" s="25">
        <v>1022.6</v>
      </c>
      <c r="I11" s="25"/>
      <c r="J11" s="25">
        <v>806.86</v>
      </c>
      <c r="K11" s="25">
        <v>409.2</v>
      </c>
      <c r="L11" s="25"/>
      <c r="M11" s="25"/>
      <c r="N11" s="38">
        <f>SUM(B11:M11)</f>
        <v>9043.02</v>
      </c>
    </row>
    <row r="12" spans="1:14" ht="45.75" customHeight="1" x14ac:dyDescent="0.35">
      <c r="A12" s="37" t="s">
        <v>51</v>
      </c>
      <c r="B12" s="26">
        <f>40779+1155</f>
        <v>41934</v>
      </c>
      <c r="C12" s="26">
        <v>40779</v>
      </c>
      <c r="D12" s="25">
        <v>40779</v>
      </c>
      <c r="E12" s="25">
        <v>40779</v>
      </c>
      <c r="F12" s="25">
        <f>40779+2978.72</f>
        <v>43757.72</v>
      </c>
      <c r="G12" s="25">
        <v>40779</v>
      </c>
      <c r="H12" s="25">
        <v>40779</v>
      </c>
      <c r="I12" s="25">
        <v>40779</v>
      </c>
      <c r="J12" s="25">
        <v>71579</v>
      </c>
      <c r="K12" s="25">
        <v>40779</v>
      </c>
      <c r="L12" s="25">
        <v>40779</v>
      </c>
      <c r="M12" s="25">
        <v>40779</v>
      </c>
      <c r="N12" s="24">
        <f t="shared" ref="N12:N24" si="2">SUM(B12:M12)</f>
        <v>524281.72</v>
      </c>
    </row>
    <row r="13" spans="1:14" ht="21.75" customHeight="1" x14ac:dyDescent="0.35">
      <c r="A13" s="28" t="s">
        <v>21</v>
      </c>
      <c r="B13" s="25">
        <v>3360.72</v>
      </c>
      <c r="C13" s="25">
        <v>3170.71</v>
      </c>
      <c r="D13" s="25">
        <v>4560.13</v>
      </c>
      <c r="E13" s="25">
        <v>1389.41</v>
      </c>
      <c r="F13" s="25">
        <v>7718.96</v>
      </c>
      <c r="G13" s="25">
        <v>5747.66</v>
      </c>
      <c r="H13" s="25">
        <v>12279.09</v>
      </c>
      <c r="I13" s="25">
        <v>5557.65</v>
      </c>
      <c r="J13" s="25">
        <v>11887.2</v>
      </c>
      <c r="K13" s="25">
        <v>4952.01</v>
      </c>
      <c r="L13" s="25">
        <v>5545.78</v>
      </c>
      <c r="M13" s="25">
        <v>7137.07</v>
      </c>
      <c r="N13" s="25">
        <f>SUM(B13:M13)</f>
        <v>73306.390000000014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3200</v>
      </c>
      <c r="D14" s="24">
        <f t="shared" si="3"/>
        <v>0</v>
      </c>
      <c r="E14" s="24">
        <f t="shared" si="3"/>
        <v>6593.3</v>
      </c>
      <c r="F14" s="24">
        <f t="shared" si="3"/>
        <v>302685.15999999997</v>
      </c>
      <c r="G14" s="24">
        <f t="shared" si="3"/>
        <v>2636.9</v>
      </c>
      <c r="H14" s="24">
        <f t="shared" si="3"/>
        <v>9877.92</v>
      </c>
      <c r="I14" s="24">
        <f t="shared" si="3"/>
        <v>9521.6</v>
      </c>
      <c r="J14" s="24">
        <f t="shared" si="3"/>
        <v>9901.4</v>
      </c>
      <c r="K14" s="24">
        <f t="shared" si="3"/>
        <v>5518.2</v>
      </c>
      <c r="L14" s="24">
        <f t="shared" si="3"/>
        <v>4411.42</v>
      </c>
      <c r="M14" s="24">
        <f t="shared" si="3"/>
        <v>19860.7</v>
      </c>
      <c r="N14" s="24">
        <f t="shared" si="2"/>
        <v>374206.6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>
        <v>10920.4</v>
      </c>
      <c r="G15" s="25"/>
      <c r="H15" s="25">
        <v>2986.42</v>
      </c>
      <c r="I15" s="25">
        <v>9521.6</v>
      </c>
      <c r="J15" s="25"/>
      <c r="K15" s="25"/>
      <c r="L15" s="25">
        <v>4411.42</v>
      </c>
      <c r="M15" s="25">
        <v>18590.7</v>
      </c>
      <c r="N15" s="25">
        <f t="shared" si="2"/>
        <v>46430.539999999994</v>
      </c>
    </row>
    <row r="16" spans="1:14" ht="40.5" customHeight="1" x14ac:dyDescent="0.35">
      <c r="A16" s="28" t="s">
        <v>24</v>
      </c>
      <c r="B16" s="25"/>
      <c r="C16" s="25">
        <v>3200</v>
      </c>
      <c r="D16" s="25"/>
      <c r="E16" s="25">
        <v>6593.3</v>
      </c>
      <c r="F16" s="25">
        <v>286926.59999999998</v>
      </c>
      <c r="G16" s="25"/>
      <c r="H16" s="25">
        <v>6891.5</v>
      </c>
      <c r="I16" s="25"/>
      <c r="J16" s="25">
        <v>9901.4</v>
      </c>
      <c r="K16" s="63">
        <v>5518.2</v>
      </c>
      <c r="L16" s="25"/>
      <c r="M16" s="25">
        <f>1270</f>
        <v>1270</v>
      </c>
      <c r="N16" s="25">
        <f t="shared" si="2"/>
        <v>320301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>
        <f>3038.16+1800</f>
        <v>4838.16</v>
      </c>
      <c r="G17" s="25">
        <v>2636.9</v>
      </c>
      <c r="H17" s="25"/>
      <c r="I17" s="25"/>
      <c r="J17" s="25"/>
      <c r="K17" s="25"/>
      <c r="L17" s="25"/>
      <c r="M17" s="25"/>
      <c r="N17" s="25">
        <f t="shared" si="2"/>
        <v>7475.0599999999995</v>
      </c>
    </row>
    <row r="18" spans="1:14" ht="40.5" customHeight="1" x14ac:dyDescent="0.35">
      <c r="A18" s="45" t="s">
        <v>40</v>
      </c>
      <c r="B18" s="25"/>
      <c r="C18" s="25"/>
      <c r="D18" s="25"/>
      <c r="E18" s="25"/>
      <c r="F18" s="25">
        <v>4032</v>
      </c>
      <c r="G18" s="25">
        <v>9319.5</v>
      </c>
      <c r="H18" s="25">
        <v>16354</v>
      </c>
      <c r="I18" s="25"/>
      <c r="J18" s="25"/>
      <c r="K18" s="25"/>
      <c r="L18" s="25"/>
      <c r="M18" s="25"/>
      <c r="N18" s="25">
        <f t="shared" si="2"/>
        <v>29705.5</v>
      </c>
    </row>
    <row r="19" spans="1:14" ht="40.5" customHeight="1" x14ac:dyDescent="0.35">
      <c r="A19" s="29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N20+N21+N22</f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ref="N20:N23" si="5">SUM(B20:M20)</f>
        <v>0</v>
      </c>
    </row>
    <row r="21" spans="1:14" ht="40.5" customHeight="1" x14ac:dyDescent="0.35">
      <c r="A21" s="28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45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40.5" customHeight="1" x14ac:dyDescent="0.35">
      <c r="A23" s="45" t="s">
        <v>46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46">
        <f t="shared" si="5"/>
        <v>0</v>
      </c>
    </row>
    <row r="24" spans="1:14" ht="39.75" customHeight="1" x14ac:dyDescent="0.35">
      <c r="A24" s="29" t="s">
        <v>47</v>
      </c>
      <c r="B24" s="38">
        <v>30705</v>
      </c>
      <c r="C24" s="24">
        <v>30705</v>
      </c>
      <c r="D24" s="24">
        <v>30705</v>
      </c>
      <c r="E24" s="24">
        <v>33810</v>
      </c>
      <c r="F24" s="24">
        <v>33810</v>
      </c>
      <c r="G24" s="24">
        <v>33810</v>
      </c>
      <c r="H24" s="24">
        <v>33810</v>
      </c>
      <c r="I24" s="24">
        <v>33810</v>
      </c>
      <c r="J24" s="24">
        <v>33810</v>
      </c>
      <c r="K24" s="24">
        <v>33810</v>
      </c>
      <c r="L24" s="24">
        <v>33810</v>
      </c>
      <c r="M24" s="24">
        <v>33810</v>
      </c>
      <c r="N24" s="24">
        <f t="shared" si="2"/>
        <v>396405</v>
      </c>
    </row>
    <row r="25" spans="1:14" ht="22.5" customHeight="1" x14ac:dyDescent="0.35">
      <c r="A25" s="29" t="s">
        <v>25</v>
      </c>
      <c r="B25" s="38">
        <f t="shared" ref="B25:N25" si="6">B4+B8+B14+B24+B18+B19+B23</f>
        <v>167810.7</v>
      </c>
      <c r="C25" s="24">
        <f t="shared" si="6"/>
        <v>158157.32999999999</v>
      </c>
      <c r="D25" s="24">
        <f>D4+D8+D14+D24+D18+D19+D23</f>
        <v>159528.31</v>
      </c>
      <c r="E25" s="24">
        <f t="shared" si="6"/>
        <v>170049.53</v>
      </c>
      <c r="F25" s="38">
        <f t="shared" si="6"/>
        <v>481289.55999999994</v>
      </c>
      <c r="G25" s="24">
        <f t="shared" si="6"/>
        <v>191595.81999999998</v>
      </c>
      <c r="H25" s="38">
        <f t="shared" si="6"/>
        <v>200089.53</v>
      </c>
      <c r="I25" s="24">
        <f t="shared" si="6"/>
        <v>176386.97</v>
      </c>
      <c r="J25" s="38">
        <f t="shared" si="6"/>
        <v>216944.31999999998</v>
      </c>
      <c r="K25" s="24">
        <f t="shared" si="6"/>
        <v>169876.83000000002</v>
      </c>
      <c r="L25" s="38">
        <f t="shared" si="6"/>
        <v>170576.12000000002</v>
      </c>
      <c r="M25" s="38">
        <f t="shared" si="6"/>
        <v>195781.35</v>
      </c>
      <c r="N25" s="24">
        <f t="shared" si="6"/>
        <v>2458086.37</v>
      </c>
    </row>
    <row r="26" spans="1:14" ht="15.75" x14ac:dyDescent="0.25">
      <c r="A26" s="67" t="s">
        <v>50</v>
      </c>
      <c r="B26" s="67"/>
      <c r="C26" s="67"/>
      <c r="D26" s="30"/>
      <c r="E26" s="30"/>
      <c r="F26" s="30"/>
      <c r="G26" s="41"/>
      <c r="H26" s="30"/>
      <c r="I26" s="30"/>
      <c r="J26" s="30"/>
      <c r="K26" s="30"/>
      <c r="L26" s="68" t="s">
        <v>29</v>
      </c>
      <c r="M26" s="68"/>
      <c r="N26" s="68"/>
    </row>
    <row r="27" spans="1:14" ht="15.75" x14ac:dyDescent="0.2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 x14ac:dyDescent="0.25">
      <c r="A28" s="67" t="s">
        <v>27</v>
      </c>
      <c r="B28" s="67"/>
      <c r="C28" s="67"/>
      <c r="D28" s="30"/>
      <c r="E28" s="30"/>
      <c r="F28" s="30"/>
      <c r="G28" s="30"/>
      <c r="H28" s="30"/>
      <c r="I28" s="30"/>
      <c r="J28" s="30"/>
      <c r="K28" s="30"/>
      <c r="L28" s="68" t="s">
        <v>33</v>
      </c>
      <c r="M28" s="68"/>
      <c r="N28" s="68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3"/>
  <sheetViews>
    <sheetView workbookViewId="0">
      <selection activeCell="G23" sqref="G23"/>
    </sheetView>
  </sheetViews>
  <sheetFormatPr defaultRowHeight="15" x14ac:dyDescent="0.25"/>
  <cols>
    <col min="1" max="1" width="4.7109375" customWidth="1"/>
    <col min="2" max="2" width="54.7109375" customWidth="1"/>
    <col min="3" max="3" width="10" customWidth="1"/>
    <col min="4" max="4" width="10.28515625" customWidth="1"/>
  </cols>
  <sheetData>
    <row r="1" spans="1:4" ht="15.75" x14ac:dyDescent="0.25">
      <c r="A1" s="1"/>
      <c r="B1" s="64" t="s">
        <v>60</v>
      </c>
      <c r="C1" s="64"/>
      <c r="D1" s="64"/>
    </row>
    <row r="2" spans="1:4" ht="15.75" x14ac:dyDescent="0.25">
      <c r="A2" s="1"/>
      <c r="B2" s="65" t="s">
        <v>38</v>
      </c>
      <c r="C2" s="65"/>
      <c r="D2" s="65"/>
    </row>
    <row r="3" spans="1:4" ht="15.75" x14ac:dyDescent="0.25">
      <c r="A3" s="1"/>
      <c r="B3" s="64" t="s">
        <v>39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9" t="s">
        <v>8</v>
      </c>
      <c r="C5" s="9"/>
      <c r="D5" s="7"/>
    </row>
    <row r="6" spans="1:4" ht="15.75" x14ac:dyDescent="0.25">
      <c r="A6" s="7">
        <v>1</v>
      </c>
      <c r="B6" s="59" t="s">
        <v>88</v>
      </c>
      <c r="C6" s="11">
        <v>4032</v>
      </c>
      <c r="D6" s="7">
        <f>C6</f>
        <v>4032</v>
      </c>
    </row>
    <row r="7" spans="1:4" x14ac:dyDescent="0.25">
      <c r="A7" s="11"/>
      <c r="B7" s="3" t="s">
        <v>9</v>
      </c>
      <c r="C7" s="3"/>
      <c r="D7" s="48"/>
    </row>
    <row r="8" spans="1:4" x14ac:dyDescent="0.25">
      <c r="A8" s="13">
        <v>1</v>
      </c>
      <c r="B8" s="13" t="s">
        <v>97</v>
      </c>
      <c r="C8" s="13">
        <v>9319.5</v>
      </c>
      <c r="D8" s="43">
        <f>C8+D6</f>
        <v>13351.5</v>
      </c>
    </row>
    <row r="9" spans="1:4" x14ac:dyDescent="0.25">
      <c r="A9" s="13"/>
      <c r="B9" s="3" t="s">
        <v>10</v>
      </c>
      <c r="C9" s="13"/>
      <c r="D9" s="44"/>
    </row>
    <row r="10" spans="1:4" x14ac:dyDescent="0.25">
      <c r="A10" s="13">
        <v>1</v>
      </c>
      <c r="B10" s="11" t="s">
        <v>105</v>
      </c>
      <c r="C10" s="12">
        <v>16354</v>
      </c>
      <c r="D10" s="43">
        <f>C10+D8</f>
        <v>29705.5</v>
      </c>
    </row>
    <row r="11" spans="1:4" x14ac:dyDescent="0.25">
      <c r="A11" s="13"/>
      <c r="B11" s="3"/>
      <c r="C11" s="13"/>
      <c r="D11" s="43"/>
    </row>
    <row r="12" spans="1:4" x14ac:dyDescent="0.25">
      <c r="A12" s="13"/>
      <c r="B12" s="11"/>
      <c r="C12" s="12"/>
      <c r="D12" s="43"/>
    </row>
    <row r="13" spans="1:4" x14ac:dyDescent="0.25">
      <c r="A13" s="13"/>
      <c r="B13" s="3"/>
      <c r="C13" s="12"/>
      <c r="D13" s="43"/>
    </row>
    <row r="14" spans="1:4" x14ac:dyDescent="0.25">
      <c r="A14" s="13"/>
      <c r="B14" s="11"/>
      <c r="C14" s="13"/>
      <c r="D14" s="43"/>
    </row>
    <row r="15" spans="1:4" x14ac:dyDescent="0.25">
      <c r="A15" s="13"/>
      <c r="B15" s="11"/>
      <c r="C15" s="13"/>
      <c r="D15" s="13"/>
    </row>
    <row r="16" spans="1:4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2"/>
    </row>
    <row r="18" spans="1:4" x14ac:dyDescent="0.25">
      <c r="A18" s="13"/>
      <c r="B18" s="3"/>
      <c r="C18" s="12"/>
      <c r="D18" s="43"/>
    </row>
    <row r="19" spans="1:4" x14ac:dyDescent="0.25">
      <c r="A19" s="13"/>
      <c r="B19" s="3"/>
      <c r="C19" s="13"/>
      <c r="D19" s="13"/>
    </row>
    <row r="20" spans="1:4" x14ac:dyDescent="0.25">
      <c r="A20" s="13"/>
      <c r="B20" s="11"/>
      <c r="C20" s="13"/>
      <c r="D20" s="4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43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11"/>
      <c r="C24" s="13"/>
      <c r="D24" s="44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43"/>
    </row>
    <row r="27" spans="1:4" x14ac:dyDescent="0.25">
      <c r="A27" s="13"/>
      <c r="B27" s="11"/>
      <c r="C27" s="12"/>
      <c r="D27" s="12"/>
    </row>
    <row r="28" spans="1:4" x14ac:dyDescent="0.25">
      <c r="A28" s="13"/>
      <c r="B28" s="3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3"/>
      <c r="D32" s="13"/>
    </row>
    <row r="33" spans="1:4" x14ac:dyDescent="0.25">
      <c r="A33" s="13"/>
      <c r="B33" s="11"/>
      <c r="C33" s="12"/>
      <c r="D33" s="12"/>
    </row>
    <row r="34" spans="1:4" x14ac:dyDescent="0.25">
      <c r="A34" s="13"/>
      <c r="B34" s="3"/>
      <c r="C34" s="12"/>
      <c r="D34" s="12"/>
    </row>
    <row r="35" spans="1:4" x14ac:dyDescent="0.25">
      <c r="A35" s="13"/>
      <c r="B35" s="11"/>
      <c r="C35" s="12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3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3"/>
      <c r="C43" s="12"/>
      <c r="D4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2021-02-03T03:23:08Z</cp:lastPrinted>
  <dcterms:created xsi:type="dcterms:W3CDTF">2011-07-25T05:21:17Z</dcterms:created>
  <dcterms:modified xsi:type="dcterms:W3CDTF">2025-01-30T04:44:08Z</dcterms:modified>
</cp:coreProperties>
</file>