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ГОРОД\Сосновая\"/>
    </mc:Choice>
  </mc:AlternateContent>
  <xr:revisionPtr revIDLastSave="0" documentId="13_ncr:1_{00CFCC5F-82FD-4F12-A288-D7050F3821E6}" xr6:coauthVersionLast="47" xr6:coauthVersionMax="47" xr10:uidLastSave="{00000000-0000-0000-0000-000000000000}"/>
  <bookViews>
    <workbookView xWindow="-120" yWindow="-120" windowWidth="29040" windowHeight="1584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5" l="1"/>
  <c r="D8" i="4"/>
  <c r="D17" i="6"/>
  <c r="D47" i="2"/>
  <c r="C47" i="2"/>
  <c r="C67" i="1"/>
  <c r="D67" i="1" s="1"/>
  <c r="M9" i="5"/>
  <c r="D18" i="3"/>
  <c r="D43" i="2"/>
  <c r="C63" i="1"/>
  <c r="D63" i="1" s="1"/>
  <c r="L14" i="5"/>
  <c r="D6" i="4"/>
  <c r="C40" i="2"/>
  <c r="C59" i="1"/>
  <c r="D59" i="1" s="1"/>
  <c r="C36" i="2"/>
  <c r="D55" i="1"/>
  <c r="C55" i="1"/>
  <c r="D16" i="3"/>
  <c r="C16" i="3"/>
  <c r="C29" i="2"/>
  <c r="D51" i="1"/>
  <c r="C51" i="1"/>
  <c r="C46" i="1"/>
  <c r="H9" i="5"/>
  <c r="D12" i="9"/>
  <c r="C12" i="9"/>
  <c r="H18" i="5"/>
  <c r="C10" i="3"/>
  <c r="D10" i="3" s="1"/>
  <c r="C25" i="2"/>
  <c r="D6" i="3"/>
  <c r="C40" i="1"/>
  <c r="C10" i="7" l="1"/>
  <c r="D10" i="7" s="1"/>
  <c r="F17" i="5"/>
  <c r="D8" i="9"/>
  <c r="C8" i="9"/>
  <c r="C32" i="1"/>
  <c r="C25" i="1"/>
  <c r="C8" i="6"/>
  <c r="C10" i="6"/>
  <c r="C11" i="6" s="1"/>
  <c r="D11" i="6" s="1"/>
  <c r="D13" i="6" s="1"/>
  <c r="D15" i="6" s="1"/>
  <c r="C14" i="2"/>
  <c r="C17" i="1"/>
  <c r="D17" i="1" s="1"/>
  <c r="C10" i="2"/>
  <c r="C12" i="1"/>
  <c r="D6" i="7"/>
  <c r="D6" i="6"/>
  <c r="D6" i="2"/>
  <c r="D10" i="2" l="1"/>
  <c r="D14" i="2"/>
  <c r="D16" i="2" s="1"/>
  <c r="D18" i="2" s="1"/>
  <c r="D20" i="2" s="1"/>
  <c r="D25" i="2" s="1"/>
  <c r="D29" i="2" s="1"/>
  <c r="D36" i="2" s="1"/>
  <c r="D40" i="2" s="1"/>
  <c r="D25" i="1"/>
  <c r="D32" i="1" s="1"/>
  <c r="D40" i="1" s="1"/>
  <c r="D46" i="1" s="1"/>
  <c r="D8" i="5"/>
  <c r="C8" i="1" l="1"/>
  <c r="N15" i="5"/>
  <c r="N16" i="5"/>
  <c r="N17" i="5"/>
  <c r="N18" i="5"/>
  <c r="N14" i="5" l="1"/>
  <c r="M4" i="5" l="1"/>
  <c r="L4" i="5"/>
  <c r="K4" i="5"/>
  <c r="J4" i="5"/>
  <c r="I4" i="5"/>
  <c r="H4" i="5"/>
  <c r="G4" i="5"/>
  <c r="F4" i="5"/>
  <c r="E4" i="5"/>
  <c r="D4" i="5"/>
  <c r="C4" i="5"/>
  <c r="B4" i="5"/>
  <c r="N23" i="5"/>
  <c r="K8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7" i="5"/>
  <c r="N12" i="5"/>
  <c r="N11" i="5"/>
  <c r="M8" i="5"/>
  <c r="L8" i="5"/>
  <c r="J8" i="5"/>
  <c r="I8" i="5"/>
  <c r="H8" i="5"/>
  <c r="G8" i="5"/>
  <c r="F8" i="5"/>
  <c r="E8" i="5"/>
  <c r="C8" i="5"/>
  <c r="B8" i="5"/>
  <c r="M14" i="5"/>
  <c r="K14" i="5"/>
  <c r="J14" i="5"/>
  <c r="I14" i="5"/>
  <c r="H14" i="5"/>
  <c r="G14" i="5"/>
  <c r="F14" i="5"/>
  <c r="E14" i="5"/>
  <c r="D14" i="5"/>
  <c r="C14" i="5"/>
  <c r="B14" i="5"/>
  <c r="D24" i="5" l="1"/>
  <c r="H24" i="5"/>
  <c r="K24" i="5"/>
  <c r="L24" i="5"/>
  <c r="B24" i="5"/>
  <c r="J24" i="5"/>
  <c r="G24" i="5"/>
  <c r="I24" i="5"/>
  <c r="M24" i="5"/>
  <c r="F24" i="5"/>
  <c r="E24" i="5"/>
  <c r="C24" i="5"/>
  <c r="N19" i="5"/>
  <c r="N6" i="5"/>
  <c r="N13" i="5"/>
  <c r="N5" i="5"/>
  <c r="N4" i="5" l="1"/>
  <c r="N10" i="5"/>
  <c r="N9" i="5"/>
  <c r="N8" i="5" l="1"/>
  <c r="N24" i="5" s="1"/>
</calcChain>
</file>

<file path=xl/sharedStrings.xml><?xml version="1.0" encoding="utf-8"?>
<sst xmlns="http://schemas.openxmlformats.org/spreadsheetml/2006/main" count="245" uniqueCount="127">
  <si>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</si>
  <si>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</si>
  <si>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</si>
  <si>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</si>
  <si>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</si>
  <si>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</si>
  <si>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</si>
  <si>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</si>
  <si>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</si>
  <si>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</si>
  <si>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</si>
  <si>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</si>
  <si>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</si>
  <si>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</si>
  <si>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</si>
  <si>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</si>
  <si>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</si>
  <si>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</si>
  <si>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</si>
  <si>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</si>
  <si>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</si>
  <si>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</si>
  <si>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</si>
  <si>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</si>
  <si>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</si>
  <si>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</si>
  <si>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</si>
  <si>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</si>
  <si>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</si>
  <si>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</si>
  <si>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</si>
  <si>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</si>
  <si>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</si>
  <si>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</si>
  <si>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</si>
  <si>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</si>
  <si>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</si>
  <si>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</si>
  <si>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</si>
  <si>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</si>
  <si>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</si>
  <si>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</si>
  <si>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</si>
  <si>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</si>
  <si>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</si>
  <si>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</si>
  <si>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</si>
  <si>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</si>
  <si>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</si>
  <si>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</si>
  <si>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</si>
  <si>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>Сосновая,9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</si>
  <si>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</si>
  <si>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</si>
  <si>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</si>
  <si>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</si>
  <si>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</si>
  <si>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Техническое обслуживание и снятие показаний общедомового теплосчетчика</t>
  </si>
  <si>
    <t>7. Расходы по содержанию УК</t>
  </si>
  <si>
    <t>Техническое обслуживание домофона</t>
  </si>
  <si>
    <t>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</si>
  <si>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</si>
  <si>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</si>
  <si>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2024г</t>
  </si>
  <si>
    <t>Лицевой счёт  2024г</t>
  </si>
  <si>
    <t>Лицевой счёт  2024</t>
  </si>
  <si>
    <t>Лицевой счёт 2024г</t>
  </si>
  <si>
    <t>Замена светильника Подъезд №3  6 этаж</t>
  </si>
  <si>
    <t>Замена прожектора Подъезд №1</t>
  </si>
  <si>
    <t>Ремонт вентиляционных коробов</t>
  </si>
  <si>
    <t>Итого за февраль</t>
  </si>
  <si>
    <t>Обработка подвала раствором гипохлорида</t>
  </si>
  <si>
    <t>Итого за март</t>
  </si>
  <si>
    <t xml:space="preserve">Очистка подъездных козырьков от снега </t>
  </si>
  <si>
    <t>Замена светодиодного светильника Подъезд №1</t>
  </si>
  <si>
    <t>Замена светодиодных светильников подъезд №3,2</t>
  </si>
  <si>
    <t>Замена лампочек 5 шт подъезд №1</t>
  </si>
  <si>
    <t>Демонтаж общедомового счетчика на поверку</t>
  </si>
  <si>
    <t>Установка счетчика после поверки</t>
  </si>
  <si>
    <t>Услуги доставки</t>
  </si>
  <si>
    <t>Поверка общедомового счетчика</t>
  </si>
  <si>
    <t>Итого за апрель</t>
  </si>
  <si>
    <t>Замена светильника Подъезд №3  4 этаж</t>
  </si>
  <si>
    <t>Прочистка фильтров отопления в подвале</t>
  </si>
  <si>
    <t>Замена пресс фитингов на стояке отопления Квартира №138</t>
  </si>
  <si>
    <t>Демонтаж общедомовых приборов учета на поверку</t>
  </si>
  <si>
    <t>Итого за май</t>
  </si>
  <si>
    <t>Замена прожектора Подъезд №3</t>
  </si>
  <si>
    <t>Выдан председателю совета дома поливочный шланг</t>
  </si>
  <si>
    <t>Ремонт лавочки на детской площадке</t>
  </si>
  <si>
    <t>Автовышка 1 час</t>
  </si>
  <si>
    <t>Закрытие вводной задвижки на отоплении</t>
  </si>
  <si>
    <t>Установка заглушки ревизии канализации в подвале</t>
  </si>
  <si>
    <t>Услуги доставки счетчиков</t>
  </si>
  <si>
    <t>Итого за июнь</t>
  </si>
  <si>
    <t>Демонтаж светильника, замена на новый подъезд №2 1 этаж</t>
  </si>
  <si>
    <t xml:space="preserve">Ремонт подъезда №3 согласно смете </t>
  </si>
  <si>
    <t>Осмотр квартиры с крыши на предмет течи квартира №113</t>
  </si>
  <si>
    <t>Установка ПРЭМ в теплоузел</t>
  </si>
  <si>
    <t>Итого за июль</t>
  </si>
  <si>
    <t>Покраска плинтуса на 1 этаже подъезд №3</t>
  </si>
  <si>
    <t>Скос травы на придомовой территории</t>
  </si>
  <si>
    <t>Ремонт тамбуров согласно смете подъезд №3</t>
  </si>
  <si>
    <t>Счастичный ремонт крыши Подъезд №2</t>
  </si>
  <si>
    <t>Дезинсекция</t>
  </si>
  <si>
    <t>Замена элемента питания на тепловом, общедомовом приборе учета</t>
  </si>
  <si>
    <t>Закрепление ливневой канализации</t>
  </si>
  <si>
    <t>Итого за август</t>
  </si>
  <si>
    <t>Таблички пожарная безопасность</t>
  </si>
  <si>
    <t>Монтаж ливневой канализации подвал №1,2,3</t>
  </si>
  <si>
    <t>Ремонт вентиляционного короба. Оклеивание вентиляционного короба</t>
  </si>
  <si>
    <t>Ремонт порога выхода на крышу</t>
  </si>
  <si>
    <t>Частичный ремонт кровли и вентиляционного короба квартира №171</t>
  </si>
  <si>
    <t>Итого за сентябрь</t>
  </si>
  <si>
    <t>Установка табличек пожарная безопасность работа за август</t>
  </si>
  <si>
    <t>Открытие и закрытие окон для мытья</t>
  </si>
  <si>
    <t>Закрытие отдушин в подвале</t>
  </si>
  <si>
    <t>Изготовление дубликата ключей от подвала №3</t>
  </si>
  <si>
    <t>Итого за октябрь</t>
  </si>
  <si>
    <t>Утепление окон в подвале</t>
  </si>
  <si>
    <t>Замена насоса на отоплении в подвале</t>
  </si>
  <si>
    <t>Итого за ноябрь</t>
  </si>
  <si>
    <t>Замена доводчика входной двери подъезд №1</t>
  </si>
  <si>
    <t>Итого за декабрь</t>
  </si>
  <si>
    <t>Замазка пола возле лифта подъезд №1  9 этаж</t>
  </si>
  <si>
    <t>Монтаж и установка светильника в подъезде №1</t>
  </si>
  <si>
    <t>Замена канализационного стояка в подвале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</si>
</sst>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1" fillId="0" borderId="7" xfId="0" applyFont="1" applyBorder="1" applyAlignment="1">
      <alignment wrapText="1"/>
    </xf>
    <xf numFmtId="2" fontId="6" fillId="0" borderId="1" xfId="0" applyNumberFormat="1" applyFont="1" applyBorder="1"/>
    <xf numFmtId="0" fontId="1" fillId="0" borderId="6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9" fillId="0" borderId="1" xfId="0" applyFont="1" applyBorder="1"/>
    <xf numFmtId="0" fontId="10" fillId="0" borderId="1" xfId="0" applyFont="1" applyBorder="1"/>
    <xf numFmtId="0" fontId="8" fillId="0" borderId="2" xfId="0" applyFont="1" applyBorder="1" applyAlignment="1">
      <alignment wrapText="1"/>
    </xf>
    <xf numFmtId="2" fontId="10" fillId="0" borderId="1" xfId="0" applyNumberFormat="1" applyFont="1" applyBorder="1"/>
    <xf numFmtId="0" fontId="11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2" xfId="0" applyFont="1" applyBorder="1"/>
    <xf numFmtId="0" fontId="9" fillId="0" borderId="5" xfId="0" applyFont="1" applyBorder="1"/>
    <xf numFmtId="0" fontId="10" fillId="0" borderId="1" xfId="0" applyFont="1" applyBorder="1" applyAlignment="1">
      <alignment horizontal="center"/>
    </xf>
    <xf numFmtId="0" fontId="10" fillId="0" borderId="3" xfId="0" applyFont="1" applyBorder="1"/>
    <xf numFmtId="0" fontId="9" fillId="0" borderId="7" xfId="0" applyFont="1" applyBorder="1"/>
    <xf numFmtId="0" fontId="10" fillId="0" borderId="0" xfId="0" applyFont="1"/>
    <xf numFmtId="0" fontId="12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/>
    </xf>
    <xf numFmtId="0" fontId="9" fillId="0" borderId="6" xfId="0" applyFont="1" applyBorder="1" applyAlignment="1">
      <alignment wrapText="1"/>
    </xf>
    <xf numFmtId="0" fontId="9" fillId="0" borderId="4" xfId="0" applyFont="1" applyBorder="1"/>
    <xf numFmtId="0" fontId="10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opLeftCell="A50" workbookViewId="0">
      <selection activeCell="B66" sqref="B66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7" t="s">
        <v>64</v>
      </c>
      <c r="C1" s="77"/>
      <c r="D1" s="77"/>
      <c r="E1" s="6"/>
      <c r="F1" s="6"/>
      <c r="G1" s="6"/>
      <c r="H1" s="6"/>
    </row>
    <row r="2" spans="1:8" ht="15.75" x14ac:dyDescent="0.25">
      <c r="A2" s="1"/>
      <c r="B2" s="2" t="s">
        <v>51</v>
      </c>
      <c r="C2" s="31"/>
      <c r="D2" s="31"/>
      <c r="E2" s="1"/>
      <c r="F2" s="1"/>
      <c r="G2" s="1"/>
      <c r="H2" s="1"/>
    </row>
    <row r="3" spans="1:8" ht="28.9" customHeight="1" x14ac:dyDescent="0.25">
      <c r="A3" s="1"/>
      <c r="B3" s="77" t="s">
        <v>4</v>
      </c>
      <c r="C3" s="77"/>
      <c r="D3" s="77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6"/>
      <c r="B5" s="57" t="s">
        <v>2</v>
      </c>
      <c r="C5" s="56"/>
      <c r="D5" s="56"/>
      <c r="E5" s="1"/>
      <c r="F5" s="1"/>
      <c r="G5" s="1"/>
      <c r="H5" s="1"/>
    </row>
    <row r="6" spans="1:8" ht="30" x14ac:dyDescent="0.25">
      <c r="A6" s="58">
        <v>1</v>
      </c>
      <c r="B6" s="58" t="s">
        <v>57</v>
      </c>
      <c r="C6" s="58">
        <v>1223.92</v>
      </c>
      <c r="D6" s="58"/>
      <c r="E6" s="1"/>
      <c r="F6" s="1"/>
    </row>
    <row r="7" spans="1:8" ht="60" x14ac:dyDescent="0.25">
      <c r="A7" s="58">
        <v>2</v>
      </c>
      <c r="B7" s="58" t="s">
        <v>61</v>
      </c>
      <c r="C7" s="58">
        <v>935</v>
      </c>
      <c r="D7" s="57"/>
      <c r="E7" s="1"/>
      <c r="F7" s="1"/>
    </row>
    <row r="8" spans="1:8" x14ac:dyDescent="0.25">
      <c r="A8" s="58"/>
      <c r="B8" s="57" t="s">
        <v>62</v>
      </c>
      <c r="C8" s="57">
        <f>SUM(C6:C7)</f>
        <v>2158.92</v>
      </c>
      <c r="D8" s="57">
        <v>2158.92</v>
      </c>
      <c r="E8" s="1"/>
      <c r="F8" s="1"/>
    </row>
    <row r="9" spans="1:8" x14ac:dyDescent="0.25">
      <c r="A9" s="56"/>
      <c r="B9" s="57" t="s">
        <v>5</v>
      </c>
      <c r="C9" s="56"/>
      <c r="D9" s="56"/>
      <c r="E9" s="1"/>
      <c r="F9" s="1"/>
    </row>
    <row r="10" spans="1:8" s="5" customFormat="1" ht="30" x14ac:dyDescent="0.25">
      <c r="A10" s="58">
        <v>1</v>
      </c>
      <c r="B10" s="58" t="s">
        <v>57</v>
      </c>
      <c r="C10" s="58">
        <v>1223.92</v>
      </c>
      <c r="D10" s="58"/>
      <c r="E10" s="4"/>
      <c r="F10" s="4"/>
    </row>
    <row r="11" spans="1:8" s="5" customFormat="1" ht="60" x14ac:dyDescent="0.25">
      <c r="A11" s="58">
        <v>2</v>
      </c>
      <c r="B11" s="58" t="s">
        <v>61</v>
      </c>
      <c r="C11" s="58">
        <v>935</v>
      </c>
      <c r="D11" s="57"/>
      <c r="E11" s="4"/>
      <c r="F11" s="4"/>
    </row>
    <row r="12" spans="1:8" s="5" customFormat="1" x14ac:dyDescent="0.25">
      <c r="A12" s="58"/>
      <c r="B12" s="57" t="s">
        <v>70</v>
      </c>
      <c r="C12" s="57">
        <f>SUM(C10:C11)</f>
        <v>2158.92</v>
      </c>
      <c r="D12" s="57">
        <v>2158.92</v>
      </c>
      <c r="E12" s="4"/>
      <c r="F12" s="4"/>
    </row>
    <row r="13" spans="1:8" x14ac:dyDescent="0.25">
      <c r="A13" s="56"/>
      <c r="B13" s="57" t="s">
        <v>3</v>
      </c>
      <c r="C13" s="56"/>
      <c r="D13" s="56"/>
      <c r="E13" s="1"/>
      <c r="F13" s="1"/>
    </row>
    <row r="14" spans="1:8" ht="30" x14ac:dyDescent="0.25">
      <c r="A14" s="58">
        <v>1</v>
      </c>
      <c r="B14" s="58" t="s">
        <v>57</v>
      </c>
      <c r="C14" s="58">
        <v>1223.92</v>
      </c>
      <c r="D14" s="58"/>
      <c r="E14" s="1"/>
      <c r="F14" s="1"/>
    </row>
    <row r="15" spans="1:8" ht="60" x14ac:dyDescent="0.25">
      <c r="A15" s="58">
        <v>2</v>
      </c>
      <c r="B15" s="58" t="s">
        <v>61</v>
      </c>
      <c r="C15" s="58">
        <v>935</v>
      </c>
      <c r="D15" s="57"/>
      <c r="E15" s="1"/>
      <c r="F15" s="1"/>
    </row>
    <row r="16" spans="1:8" x14ac:dyDescent="0.25">
      <c r="A16" s="58">
        <v>3</v>
      </c>
      <c r="B16" s="58" t="s">
        <v>71</v>
      </c>
      <c r="C16" s="58">
        <v>600</v>
      </c>
      <c r="D16" s="57"/>
      <c r="E16" s="1"/>
      <c r="F16" s="1"/>
    </row>
    <row r="17" spans="1:6" x14ac:dyDescent="0.25">
      <c r="A17" s="58"/>
      <c r="B17" s="57" t="s">
        <v>72</v>
      </c>
      <c r="C17" s="57">
        <f>SUM(C14:C16)</f>
        <v>2758.92</v>
      </c>
      <c r="D17" s="57">
        <f>C17+D12</f>
        <v>4917.84</v>
      </c>
      <c r="E17" s="1"/>
      <c r="F17" s="1"/>
    </row>
    <row r="18" spans="1:6" s="5" customFormat="1" x14ac:dyDescent="0.25">
      <c r="A18" s="56"/>
      <c r="B18" s="57" t="s">
        <v>7</v>
      </c>
      <c r="C18" s="56"/>
      <c r="D18" s="56"/>
      <c r="E18" s="4"/>
      <c r="F18" s="4"/>
    </row>
    <row r="19" spans="1:6" s="5" customFormat="1" ht="30" x14ac:dyDescent="0.25">
      <c r="A19" s="58">
        <v>1</v>
      </c>
      <c r="B19" s="58" t="s">
        <v>57</v>
      </c>
      <c r="C19" s="58">
        <v>1223.92</v>
      </c>
      <c r="D19" s="58"/>
      <c r="E19" s="4"/>
      <c r="F19" s="4"/>
    </row>
    <row r="20" spans="1:6" ht="60" x14ac:dyDescent="0.25">
      <c r="A20" s="58">
        <v>2</v>
      </c>
      <c r="B20" s="58" t="s">
        <v>61</v>
      </c>
      <c r="C20" s="58">
        <v>935</v>
      </c>
      <c r="D20" s="57"/>
      <c r="E20" s="1"/>
      <c r="F20" s="1"/>
    </row>
    <row r="21" spans="1:6" x14ac:dyDescent="0.25">
      <c r="A21" s="58">
        <v>3</v>
      </c>
      <c r="B21" s="71" t="s">
        <v>77</v>
      </c>
      <c r="C21" s="58">
        <v>459</v>
      </c>
      <c r="D21" s="57"/>
      <c r="E21" s="1"/>
      <c r="F21" s="1"/>
    </row>
    <row r="22" spans="1:6" x14ac:dyDescent="0.25">
      <c r="A22" s="58">
        <v>4</v>
      </c>
      <c r="B22" s="58" t="s">
        <v>80</v>
      </c>
      <c r="C22" s="58">
        <v>950</v>
      </c>
      <c r="D22" s="57"/>
      <c r="E22" s="1"/>
      <c r="F22" s="1"/>
    </row>
    <row r="23" spans="1:6" x14ac:dyDescent="0.25">
      <c r="A23" s="58">
        <v>5</v>
      </c>
      <c r="B23" s="58" t="s">
        <v>79</v>
      </c>
      <c r="C23" s="58">
        <v>1648.8</v>
      </c>
      <c r="D23" s="57"/>
      <c r="E23" s="1"/>
      <c r="F23" s="1"/>
    </row>
    <row r="24" spans="1:6" x14ac:dyDescent="0.25">
      <c r="A24" s="56">
        <v>6</v>
      </c>
      <c r="B24" s="58" t="s">
        <v>78</v>
      </c>
      <c r="C24" s="58">
        <v>459</v>
      </c>
      <c r="D24" s="56"/>
      <c r="E24" s="1"/>
      <c r="F24" s="1"/>
    </row>
    <row r="25" spans="1:6" x14ac:dyDescent="0.25">
      <c r="A25" s="58"/>
      <c r="B25" s="57" t="s">
        <v>81</v>
      </c>
      <c r="C25" s="57">
        <f>SUM(C19:C24)</f>
        <v>5675.72</v>
      </c>
      <c r="D25" s="57">
        <f>C25+D17</f>
        <v>10593.560000000001</v>
      </c>
      <c r="E25" s="1"/>
      <c r="F25" s="1"/>
    </row>
    <row r="26" spans="1:6" x14ac:dyDescent="0.25">
      <c r="A26" s="56"/>
      <c r="B26" s="57" t="s">
        <v>8</v>
      </c>
      <c r="C26" s="56"/>
      <c r="D26" s="56"/>
      <c r="E26" s="1"/>
      <c r="F26" s="1"/>
    </row>
    <row r="27" spans="1:6" ht="30" x14ac:dyDescent="0.25">
      <c r="A27" s="58">
        <v>1</v>
      </c>
      <c r="B27" s="58" t="s">
        <v>57</v>
      </c>
      <c r="C27" s="58">
        <v>1223.92</v>
      </c>
      <c r="D27" s="58"/>
      <c r="E27" s="1"/>
      <c r="F27" s="1"/>
    </row>
    <row r="28" spans="1:6" ht="60" x14ac:dyDescent="0.25">
      <c r="A28" s="58">
        <v>2</v>
      </c>
      <c r="B28" s="58" t="s">
        <v>61</v>
      </c>
      <c r="C28" s="58">
        <v>935</v>
      </c>
      <c r="D28" s="57"/>
      <c r="E28" s="1"/>
      <c r="F28" s="1"/>
    </row>
    <row r="29" spans="1:6" x14ac:dyDescent="0.25">
      <c r="A29" s="58">
        <v>3</v>
      </c>
      <c r="B29" s="58" t="s">
        <v>83</v>
      </c>
      <c r="C29" s="58">
        <v>2008.5</v>
      </c>
      <c r="D29" s="57"/>
      <c r="E29" s="1"/>
      <c r="F29" s="1"/>
    </row>
    <row r="30" spans="1:6" ht="30" x14ac:dyDescent="0.25">
      <c r="A30" s="56">
        <v>4</v>
      </c>
      <c r="B30" s="58" t="s">
        <v>84</v>
      </c>
      <c r="C30" s="58">
        <v>2367.41</v>
      </c>
      <c r="D30" s="56"/>
      <c r="E30" s="1"/>
      <c r="F30" s="1"/>
    </row>
    <row r="31" spans="1:6" ht="30" x14ac:dyDescent="0.25">
      <c r="A31" s="58">
        <v>5</v>
      </c>
      <c r="B31" s="58" t="s">
        <v>85</v>
      </c>
      <c r="C31" s="58">
        <v>2238.06</v>
      </c>
      <c r="D31" s="58"/>
      <c r="E31" s="1"/>
      <c r="F31" s="1"/>
    </row>
    <row r="32" spans="1:6" x14ac:dyDescent="0.25">
      <c r="A32" s="58"/>
      <c r="B32" s="57" t="s">
        <v>86</v>
      </c>
      <c r="C32" s="57">
        <f>SUM(C27:C31)</f>
        <v>8772.89</v>
      </c>
      <c r="D32" s="57">
        <f>C32+D25</f>
        <v>19366.45</v>
      </c>
      <c r="E32" s="1"/>
      <c r="F32" s="1"/>
    </row>
    <row r="33" spans="1:6" x14ac:dyDescent="0.25">
      <c r="A33" s="56"/>
      <c r="B33" s="57" t="s">
        <v>9</v>
      </c>
      <c r="C33" s="56"/>
      <c r="D33" s="56"/>
      <c r="E33" s="1"/>
      <c r="F33" s="1"/>
    </row>
    <row r="34" spans="1:6" ht="30" x14ac:dyDescent="0.25">
      <c r="A34" s="58">
        <v>1</v>
      </c>
      <c r="B34" s="58" t="s">
        <v>57</v>
      </c>
      <c r="C34" s="58">
        <v>1223.92</v>
      </c>
      <c r="D34" s="58"/>
      <c r="E34" s="1"/>
      <c r="F34" s="1"/>
    </row>
    <row r="35" spans="1:6" ht="60" x14ac:dyDescent="0.25">
      <c r="A35" s="58">
        <v>2</v>
      </c>
      <c r="B35" s="58" t="s">
        <v>61</v>
      </c>
      <c r="C35" s="58">
        <v>935</v>
      </c>
      <c r="D35" s="57"/>
      <c r="E35" s="1"/>
      <c r="F35" s="1"/>
    </row>
    <row r="36" spans="1:6" x14ac:dyDescent="0.25">
      <c r="A36" s="58">
        <v>3</v>
      </c>
      <c r="B36" s="58" t="s">
        <v>91</v>
      </c>
      <c r="C36" s="58">
        <v>459</v>
      </c>
      <c r="D36" s="57"/>
      <c r="E36" s="1"/>
      <c r="F36" s="1"/>
    </row>
    <row r="37" spans="1:6" ht="30" x14ac:dyDescent="0.25">
      <c r="A37" s="58">
        <v>4</v>
      </c>
      <c r="B37" s="58" t="s">
        <v>92</v>
      </c>
      <c r="C37" s="58">
        <v>259.44</v>
      </c>
      <c r="D37" s="57"/>
      <c r="E37" s="1"/>
      <c r="F37" s="1"/>
    </row>
    <row r="38" spans="1:6" x14ac:dyDescent="0.25">
      <c r="A38" s="58">
        <v>5</v>
      </c>
      <c r="B38" s="58" t="s">
        <v>80</v>
      </c>
      <c r="C38" s="58">
        <v>15250</v>
      </c>
      <c r="D38" s="57"/>
      <c r="E38" s="1"/>
      <c r="F38" s="1"/>
    </row>
    <row r="39" spans="1:6" x14ac:dyDescent="0.25">
      <c r="A39" s="56">
        <v>6</v>
      </c>
      <c r="B39" s="58" t="s">
        <v>93</v>
      </c>
      <c r="C39" s="58">
        <v>1356.23</v>
      </c>
      <c r="D39" s="56"/>
      <c r="E39" s="1"/>
      <c r="F39" s="1"/>
    </row>
    <row r="40" spans="1:6" x14ac:dyDescent="0.25">
      <c r="A40" s="58"/>
      <c r="B40" s="57" t="s">
        <v>94</v>
      </c>
      <c r="C40" s="57">
        <f>SUM(C34:C39)</f>
        <v>19483.59</v>
      </c>
      <c r="D40" s="57">
        <f>C40+D32</f>
        <v>38850.04</v>
      </c>
      <c r="E40" s="1"/>
      <c r="F40" s="1"/>
    </row>
    <row r="41" spans="1:6" x14ac:dyDescent="0.25">
      <c r="A41" s="56"/>
      <c r="B41" s="57" t="s">
        <v>10</v>
      </c>
      <c r="C41" s="56"/>
      <c r="D41" s="56"/>
      <c r="E41" s="1"/>
      <c r="F41" s="1"/>
    </row>
    <row r="42" spans="1:6" ht="30" x14ac:dyDescent="0.25">
      <c r="A42" s="58">
        <v>1</v>
      </c>
      <c r="B42" s="58" t="s">
        <v>57</v>
      </c>
      <c r="C42" s="58">
        <v>1223.92</v>
      </c>
      <c r="D42" s="58"/>
      <c r="E42" s="1"/>
      <c r="F42" s="1"/>
    </row>
    <row r="43" spans="1:6" ht="60" x14ac:dyDescent="0.25">
      <c r="A43" s="58">
        <v>2</v>
      </c>
      <c r="B43" s="58" t="s">
        <v>61</v>
      </c>
      <c r="C43" s="58">
        <v>935</v>
      </c>
      <c r="D43" s="57"/>
      <c r="E43" s="1"/>
      <c r="F43" s="1"/>
    </row>
    <row r="44" spans="1:6" x14ac:dyDescent="0.25">
      <c r="A44" s="58">
        <v>3</v>
      </c>
      <c r="B44" s="58" t="s">
        <v>98</v>
      </c>
      <c r="C44" s="58">
        <v>1380</v>
      </c>
      <c r="D44" s="57"/>
      <c r="E44" s="1"/>
      <c r="F44" s="1"/>
    </row>
    <row r="45" spans="1:6" ht="30" x14ac:dyDescent="0.25">
      <c r="A45" s="58">
        <v>4</v>
      </c>
      <c r="B45" s="58" t="s">
        <v>105</v>
      </c>
      <c r="C45" s="58">
        <v>1408.33</v>
      </c>
      <c r="D45" s="57"/>
      <c r="E45" s="1"/>
      <c r="F45" s="1"/>
    </row>
    <row r="46" spans="1:6" x14ac:dyDescent="0.25">
      <c r="A46" s="11"/>
      <c r="B46" s="57" t="s">
        <v>99</v>
      </c>
      <c r="C46" s="3">
        <f>SUM(C42:C45)</f>
        <v>4947.25</v>
      </c>
      <c r="D46" s="3">
        <f>C46+D40</f>
        <v>43797.29</v>
      </c>
      <c r="E46" s="1"/>
      <c r="F46" s="1"/>
    </row>
    <row r="47" spans="1:6" x14ac:dyDescent="0.25">
      <c r="A47" s="56"/>
      <c r="B47" s="57" t="s">
        <v>11</v>
      </c>
      <c r="C47" s="56"/>
      <c r="D47" s="56"/>
      <c r="E47" s="1"/>
      <c r="F47" s="1"/>
    </row>
    <row r="48" spans="1:6" ht="30" x14ac:dyDescent="0.25">
      <c r="A48" s="58">
        <v>1</v>
      </c>
      <c r="B48" s="58" t="s">
        <v>57</v>
      </c>
      <c r="C48" s="58">
        <v>1223.92</v>
      </c>
      <c r="D48" s="58"/>
      <c r="E48" s="1"/>
      <c r="F48" s="1"/>
    </row>
    <row r="49" spans="1:6" ht="60" x14ac:dyDescent="0.25">
      <c r="A49" s="58">
        <v>2</v>
      </c>
      <c r="B49" s="58" t="s">
        <v>61</v>
      </c>
      <c r="C49" s="58">
        <v>935</v>
      </c>
      <c r="D49" s="57"/>
      <c r="E49" s="1"/>
      <c r="F49" s="1"/>
    </row>
    <row r="50" spans="1:6" x14ac:dyDescent="0.25">
      <c r="A50" s="11">
        <v>3</v>
      </c>
      <c r="B50" s="58" t="s">
        <v>106</v>
      </c>
      <c r="C50" s="11">
        <v>1785.9</v>
      </c>
      <c r="D50" s="3"/>
      <c r="E50" s="1"/>
      <c r="F50" s="1"/>
    </row>
    <row r="51" spans="1:6" x14ac:dyDescent="0.25">
      <c r="A51" s="56"/>
      <c r="B51" s="57" t="s">
        <v>107</v>
      </c>
      <c r="C51" s="57">
        <f>SUM(C48:C50)</f>
        <v>3944.82</v>
      </c>
      <c r="D51" s="57">
        <f>C51+D46</f>
        <v>47742.11</v>
      </c>
      <c r="E51" s="1"/>
      <c r="F51" s="1"/>
    </row>
    <row r="52" spans="1:6" x14ac:dyDescent="0.25">
      <c r="A52" s="56"/>
      <c r="B52" s="57" t="s">
        <v>12</v>
      </c>
      <c r="C52" s="56"/>
      <c r="D52" s="56"/>
      <c r="E52" s="1"/>
      <c r="F52" s="1"/>
    </row>
    <row r="53" spans="1:6" ht="30" x14ac:dyDescent="0.25">
      <c r="A53" s="58">
        <v>1</v>
      </c>
      <c r="B53" s="58" t="s">
        <v>57</v>
      </c>
      <c r="C53" s="58">
        <v>1223.92</v>
      </c>
      <c r="D53" s="58"/>
      <c r="E53" s="1"/>
      <c r="F53" s="1"/>
    </row>
    <row r="54" spans="1:6" ht="60" x14ac:dyDescent="0.25">
      <c r="A54" s="58">
        <v>2</v>
      </c>
      <c r="B54" s="58" t="s">
        <v>61</v>
      </c>
      <c r="C54" s="58">
        <v>935</v>
      </c>
      <c r="D54" s="57"/>
      <c r="E54" s="1"/>
      <c r="F54" s="1"/>
    </row>
    <row r="55" spans="1:6" x14ac:dyDescent="0.25">
      <c r="A55" s="11"/>
      <c r="B55" s="57" t="s">
        <v>113</v>
      </c>
      <c r="C55" s="3">
        <f>SUM(C53:C54)</f>
        <v>2158.92</v>
      </c>
      <c r="D55" s="3">
        <f>C55+D51</f>
        <v>49901.03</v>
      </c>
      <c r="E55" s="1"/>
      <c r="F55" s="1"/>
    </row>
    <row r="56" spans="1:6" x14ac:dyDescent="0.25">
      <c r="A56" s="56"/>
      <c r="B56" s="57" t="s">
        <v>13</v>
      </c>
      <c r="C56" s="56"/>
      <c r="D56" s="56"/>
      <c r="E56" s="1"/>
      <c r="F56" s="1"/>
    </row>
    <row r="57" spans="1:6" ht="30" x14ac:dyDescent="0.25">
      <c r="A57" s="58">
        <v>1</v>
      </c>
      <c r="B57" s="58" t="s">
        <v>57</v>
      </c>
      <c r="C57" s="58">
        <v>1223.92</v>
      </c>
      <c r="D57" s="58"/>
      <c r="E57" s="1"/>
      <c r="F57" s="1"/>
    </row>
    <row r="58" spans="1:6" ht="60" x14ac:dyDescent="0.25">
      <c r="A58" s="58">
        <v>2</v>
      </c>
      <c r="B58" s="58" t="s">
        <v>61</v>
      </c>
      <c r="C58" s="58">
        <v>935</v>
      </c>
      <c r="D58" s="57"/>
      <c r="E58" s="1"/>
      <c r="F58" s="1"/>
    </row>
    <row r="59" spans="1:6" x14ac:dyDescent="0.25">
      <c r="A59" s="11"/>
      <c r="B59" s="57" t="s">
        <v>118</v>
      </c>
      <c r="C59" s="3">
        <f>SUM(C57:C58)</f>
        <v>2158.92</v>
      </c>
      <c r="D59" s="3">
        <f>C59+D55</f>
        <v>52059.95</v>
      </c>
      <c r="E59" s="1"/>
      <c r="F59" s="1"/>
    </row>
    <row r="60" spans="1:6" x14ac:dyDescent="0.25">
      <c r="A60" s="56"/>
      <c r="B60" s="57" t="s">
        <v>14</v>
      </c>
      <c r="C60" s="56"/>
      <c r="D60" s="56"/>
      <c r="E60" s="1"/>
      <c r="F60" s="1"/>
    </row>
    <row r="61" spans="1:6" ht="30" x14ac:dyDescent="0.25">
      <c r="A61" s="58">
        <v>1</v>
      </c>
      <c r="B61" s="58" t="s">
        <v>57</v>
      </c>
      <c r="C61" s="58">
        <v>1223.92</v>
      </c>
      <c r="D61" s="58"/>
      <c r="E61" s="1"/>
      <c r="F61" s="1"/>
    </row>
    <row r="62" spans="1:6" ht="60" x14ac:dyDescent="0.25">
      <c r="A62" s="58">
        <v>2</v>
      </c>
      <c r="B62" s="58" t="s">
        <v>61</v>
      </c>
      <c r="C62" s="58">
        <v>935</v>
      </c>
      <c r="D62" s="57"/>
      <c r="E62" s="1"/>
      <c r="F62" s="1"/>
    </row>
    <row r="63" spans="1:6" x14ac:dyDescent="0.25">
      <c r="A63" s="11"/>
      <c r="B63" s="57" t="s">
        <v>121</v>
      </c>
      <c r="C63" s="3">
        <f>SUM(C61:C62)</f>
        <v>2158.92</v>
      </c>
      <c r="D63" s="3">
        <f>C63+D59</f>
        <v>54218.869999999995</v>
      </c>
      <c r="E63" s="1"/>
      <c r="F63" s="1"/>
    </row>
    <row r="64" spans="1:6" x14ac:dyDescent="0.25">
      <c r="A64" s="56"/>
      <c r="B64" s="57" t="s">
        <v>15</v>
      </c>
      <c r="C64" s="56"/>
      <c r="D64" s="56"/>
      <c r="E64" s="1"/>
      <c r="F64" s="1"/>
    </row>
    <row r="65" spans="1:6" ht="30" x14ac:dyDescent="0.25">
      <c r="A65" s="58">
        <v>1</v>
      </c>
      <c r="B65" s="58" t="s">
        <v>57</v>
      </c>
      <c r="C65" s="58">
        <v>1223.92</v>
      </c>
      <c r="D65" s="58"/>
      <c r="E65" s="1"/>
      <c r="F65" s="1"/>
    </row>
    <row r="66" spans="1:6" ht="60" x14ac:dyDescent="0.25">
      <c r="A66" s="58">
        <v>2</v>
      </c>
      <c r="B66" s="58" t="s">
        <v>61</v>
      </c>
      <c r="C66" s="58">
        <v>935</v>
      </c>
      <c r="D66" s="57"/>
      <c r="E66" s="1"/>
      <c r="F66" s="1"/>
    </row>
    <row r="67" spans="1:6" x14ac:dyDescent="0.25">
      <c r="A67" s="11"/>
      <c r="B67" s="57" t="s">
        <v>123</v>
      </c>
      <c r="C67" s="3">
        <f>SUM(C65:C66)</f>
        <v>2158.92</v>
      </c>
      <c r="D67" s="3">
        <f>C67+D63</f>
        <v>56377.789999999994</v>
      </c>
      <c r="E67" s="1"/>
      <c r="F67" s="1"/>
    </row>
    <row r="68" spans="1:6" x14ac:dyDescent="0.25">
      <c r="A68" s="11"/>
      <c r="B68" s="11"/>
      <c r="C68" s="11"/>
      <c r="D68" s="3"/>
      <c r="E68" s="1"/>
      <c r="F68" s="1"/>
    </row>
    <row r="69" spans="1:6" x14ac:dyDescent="0.25">
      <c r="A69" s="11"/>
      <c r="B69" s="3"/>
      <c r="C69" s="11"/>
      <c r="D69" s="11"/>
      <c r="E69" s="1"/>
      <c r="F69" s="1"/>
    </row>
    <row r="70" spans="1:6" x14ac:dyDescent="0.25">
      <c r="A70" s="11"/>
      <c r="B70" s="11"/>
      <c r="C70" s="11"/>
      <c r="D70" s="3"/>
      <c r="E70" s="1"/>
      <c r="F70" s="1"/>
    </row>
    <row r="71" spans="1:6" x14ac:dyDescent="0.25">
      <c r="A71" s="11"/>
      <c r="B71" s="11"/>
      <c r="C71" s="11"/>
      <c r="D71" s="3"/>
      <c r="E71" s="1"/>
      <c r="F71" s="1"/>
    </row>
    <row r="72" spans="1:6" x14ac:dyDescent="0.25">
      <c r="A72" s="11"/>
      <c r="B72" s="11"/>
      <c r="C72" s="11"/>
      <c r="D72" s="3"/>
      <c r="E72" s="1"/>
      <c r="F72" s="1"/>
    </row>
    <row r="73" spans="1:6" x14ac:dyDescent="0.25">
      <c r="A73" s="11"/>
      <c r="B73" s="39"/>
      <c r="C73" s="11"/>
      <c r="D73" s="3"/>
      <c r="E73" s="1"/>
      <c r="F73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3"/>
  <sheetViews>
    <sheetView topLeftCell="A16" workbookViewId="0">
      <selection activeCell="D48" sqref="D48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77" t="s">
        <v>64</v>
      </c>
      <c r="C1" s="77"/>
      <c r="D1" s="77"/>
      <c r="E1" s="6"/>
      <c r="F1" s="6"/>
      <c r="G1" s="6"/>
    </row>
    <row r="2" spans="1:15" ht="15.95" customHeight="1" x14ac:dyDescent="0.25">
      <c r="A2" s="1"/>
      <c r="B2" s="2" t="s">
        <v>51</v>
      </c>
      <c r="C2" s="31"/>
      <c r="D2" s="31"/>
      <c r="E2" s="1"/>
      <c r="F2" s="1"/>
      <c r="G2" s="1"/>
    </row>
    <row r="3" spans="1:15" ht="15.95" customHeight="1" x14ac:dyDescent="0.25">
      <c r="A3" s="1"/>
      <c r="B3" s="77" t="s">
        <v>6</v>
      </c>
      <c r="C3" s="77"/>
      <c r="D3" s="77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</row>
    <row r="5" spans="1:15" x14ac:dyDescent="0.25">
      <c r="A5" s="56"/>
      <c r="B5" s="57" t="s">
        <v>2</v>
      </c>
      <c r="C5" s="56"/>
      <c r="D5" s="56"/>
      <c r="E5" s="1"/>
      <c r="F5" s="1"/>
      <c r="G5" s="1"/>
    </row>
    <row r="6" spans="1:15" x14ac:dyDescent="0.25">
      <c r="A6" s="56">
        <v>1</v>
      </c>
      <c r="B6" s="58" t="s">
        <v>59</v>
      </c>
      <c r="C6" s="58">
        <v>6156</v>
      </c>
      <c r="D6" s="57">
        <f>C6</f>
        <v>6156</v>
      </c>
      <c r="E6" s="1"/>
      <c r="F6" s="1"/>
      <c r="G6" s="1"/>
    </row>
    <row r="7" spans="1:15" s="1" customFormat="1" x14ac:dyDescent="0.25">
      <c r="A7" s="56"/>
      <c r="B7" s="57" t="s">
        <v>5</v>
      </c>
      <c r="C7" s="56"/>
      <c r="D7" s="56"/>
      <c r="H7"/>
      <c r="I7"/>
      <c r="J7"/>
      <c r="K7"/>
      <c r="L7"/>
      <c r="M7"/>
      <c r="N7"/>
      <c r="O7"/>
    </row>
    <row r="8" spans="1:15" s="1" customFormat="1" x14ac:dyDescent="0.25">
      <c r="A8" s="56">
        <v>1</v>
      </c>
      <c r="B8" s="58" t="s">
        <v>59</v>
      </c>
      <c r="C8" s="58">
        <v>6156</v>
      </c>
      <c r="D8" s="57"/>
      <c r="H8"/>
      <c r="I8"/>
      <c r="J8"/>
      <c r="K8"/>
      <c r="L8"/>
      <c r="M8"/>
      <c r="N8"/>
      <c r="O8"/>
    </row>
    <row r="9" spans="1:15" s="1" customFormat="1" x14ac:dyDescent="0.25">
      <c r="A9" s="56">
        <v>2</v>
      </c>
      <c r="B9" s="58" t="s">
        <v>69</v>
      </c>
      <c r="C9" s="58">
        <v>1033.5999999999999</v>
      </c>
      <c r="D9" s="57"/>
      <c r="H9"/>
      <c r="I9"/>
      <c r="J9"/>
      <c r="K9"/>
      <c r="L9"/>
      <c r="M9"/>
      <c r="N9"/>
      <c r="O9"/>
    </row>
    <row r="10" spans="1:15" s="1" customFormat="1" x14ac:dyDescent="0.25">
      <c r="A10" s="58"/>
      <c r="B10" s="57" t="s">
        <v>70</v>
      </c>
      <c r="C10" s="57">
        <f>SUM(C8:C9)</f>
        <v>7189.6</v>
      </c>
      <c r="D10" s="57">
        <f>C10+D6</f>
        <v>13345.6</v>
      </c>
      <c r="H10"/>
      <c r="I10"/>
      <c r="J10"/>
      <c r="K10"/>
      <c r="L10"/>
      <c r="M10"/>
      <c r="N10"/>
      <c r="O10"/>
    </row>
    <row r="11" spans="1:15" s="1" customFormat="1" x14ac:dyDescent="0.25">
      <c r="A11" s="58"/>
      <c r="B11" s="57" t="s">
        <v>3</v>
      </c>
      <c r="C11" s="57"/>
      <c r="D11" s="57"/>
      <c r="H11"/>
      <c r="I11"/>
      <c r="J11"/>
      <c r="K11"/>
      <c r="L11"/>
      <c r="M11"/>
      <c r="N11"/>
      <c r="O11"/>
    </row>
    <row r="12" spans="1:15" s="1" customFormat="1" x14ac:dyDescent="0.25">
      <c r="A12" s="56">
        <v>1</v>
      </c>
      <c r="B12" s="58" t="s">
        <v>59</v>
      </c>
      <c r="C12" s="58">
        <v>6156</v>
      </c>
      <c r="D12" s="57"/>
    </row>
    <row r="13" spans="1:15" x14ac:dyDescent="0.25">
      <c r="A13" s="56">
        <v>2</v>
      </c>
      <c r="B13" s="58" t="s">
        <v>73</v>
      </c>
      <c r="C13" s="58">
        <v>900</v>
      </c>
      <c r="D13" s="57"/>
    </row>
    <row r="14" spans="1:15" x14ac:dyDescent="0.25">
      <c r="A14" s="56"/>
      <c r="B14" s="57" t="s">
        <v>72</v>
      </c>
      <c r="C14" s="57">
        <f>SUM(C12:C13)</f>
        <v>7056</v>
      </c>
      <c r="D14" s="57">
        <f>C14+D10</f>
        <v>20401.599999999999</v>
      </c>
    </row>
    <row r="15" spans="1:15" x14ac:dyDescent="0.25">
      <c r="A15" s="58"/>
      <c r="B15" s="57" t="s">
        <v>7</v>
      </c>
      <c r="C15" s="57"/>
      <c r="D15" s="57"/>
    </row>
    <row r="16" spans="1:15" ht="18.75" customHeight="1" x14ac:dyDescent="0.25">
      <c r="A16" s="56">
        <v>1</v>
      </c>
      <c r="B16" s="58" t="s">
        <v>59</v>
      </c>
      <c r="C16" s="58">
        <v>6840</v>
      </c>
      <c r="D16" s="57">
        <f>C16+D14</f>
        <v>27241.599999999999</v>
      </c>
    </row>
    <row r="17" spans="1:4" x14ac:dyDescent="0.25">
      <c r="A17" s="58"/>
      <c r="B17" s="57" t="s">
        <v>8</v>
      </c>
      <c r="C17" s="57"/>
      <c r="D17" s="57"/>
    </row>
    <row r="18" spans="1:4" x14ac:dyDescent="0.25">
      <c r="A18" s="56">
        <v>1</v>
      </c>
      <c r="B18" s="58" t="s">
        <v>59</v>
      </c>
      <c r="C18" s="58">
        <v>6840</v>
      </c>
      <c r="D18" s="57">
        <f>C18+D16</f>
        <v>34081.599999999999</v>
      </c>
    </row>
    <row r="19" spans="1:4" x14ac:dyDescent="0.25">
      <c r="A19" s="58"/>
      <c r="B19" s="57" t="s">
        <v>9</v>
      </c>
      <c r="C19" s="57"/>
      <c r="D19" s="57"/>
    </row>
    <row r="20" spans="1:4" x14ac:dyDescent="0.25">
      <c r="A20" s="56">
        <v>1</v>
      </c>
      <c r="B20" s="58" t="s">
        <v>59</v>
      </c>
      <c r="C20" s="58">
        <v>6840</v>
      </c>
      <c r="D20" s="57">
        <f>C20+D18</f>
        <v>40921.599999999999</v>
      </c>
    </row>
    <row r="21" spans="1:4" x14ac:dyDescent="0.25">
      <c r="A21" s="58"/>
      <c r="B21" s="57" t="s">
        <v>10</v>
      </c>
      <c r="C21" s="57"/>
      <c r="D21" s="57"/>
    </row>
    <row r="22" spans="1:4" x14ac:dyDescent="0.25">
      <c r="A22" s="56">
        <v>1</v>
      </c>
      <c r="B22" s="58" t="s">
        <v>59</v>
      </c>
      <c r="C22" s="58">
        <v>8550</v>
      </c>
      <c r="D22" s="57"/>
    </row>
    <row r="23" spans="1:4" ht="30" x14ac:dyDescent="0.25">
      <c r="A23" s="56">
        <v>2</v>
      </c>
      <c r="B23" s="58" t="s">
        <v>97</v>
      </c>
      <c r="C23" s="58">
        <v>1035</v>
      </c>
      <c r="D23" s="57"/>
    </row>
    <row r="24" spans="1:4" x14ac:dyDescent="0.25">
      <c r="A24" s="60">
        <v>3</v>
      </c>
      <c r="B24" s="58" t="s">
        <v>100</v>
      </c>
      <c r="C24" s="58">
        <v>2311.1999999999998</v>
      </c>
      <c r="D24" s="59"/>
    </row>
    <row r="25" spans="1:4" x14ac:dyDescent="0.25">
      <c r="A25" s="56"/>
      <c r="B25" s="57" t="s">
        <v>99</v>
      </c>
      <c r="C25" s="57">
        <f>SUM(C22:C24)</f>
        <v>11896.2</v>
      </c>
      <c r="D25" s="57">
        <f>C25+D20</f>
        <v>52817.8</v>
      </c>
    </row>
    <row r="26" spans="1:4" x14ac:dyDescent="0.25">
      <c r="A26" s="58"/>
      <c r="B26" s="57" t="s">
        <v>11</v>
      </c>
      <c r="C26" s="57"/>
      <c r="D26" s="57"/>
    </row>
    <row r="27" spans="1:4" x14ac:dyDescent="0.25">
      <c r="A27" s="56">
        <v>1</v>
      </c>
      <c r="B27" s="58" t="s">
        <v>59</v>
      </c>
      <c r="C27" s="58">
        <v>8550</v>
      </c>
      <c r="D27" s="57"/>
    </row>
    <row r="28" spans="1:4" x14ac:dyDescent="0.25">
      <c r="A28" s="58">
        <v>2</v>
      </c>
      <c r="B28" s="58" t="s">
        <v>108</v>
      </c>
      <c r="C28" s="58">
        <v>990</v>
      </c>
      <c r="D28" s="60"/>
    </row>
    <row r="29" spans="1:4" x14ac:dyDescent="0.25">
      <c r="A29" s="56"/>
      <c r="B29" s="57" t="s">
        <v>107</v>
      </c>
      <c r="C29" s="57">
        <f>SUM(C27:C28)</f>
        <v>9540</v>
      </c>
      <c r="D29" s="57">
        <f>C29+D25</f>
        <v>62357.8</v>
      </c>
    </row>
    <row r="30" spans="1:4" x14ac:dyDescent="0.25">
      <c r="A30" s="58"/>
      <c r="B30" s="57" t="s">
        <v>12</v>
      </c>
      <c r="C30" s="57"/>
      <c r="D30" s="57"/>
    </row>
    <row r="31" spans="1:4" x14ac:dyDescent="0.25">
      <c r="A31" s="56">
        <v>1</v>
      </c>
      <c r="B31" s="58" t="s">
        <v>59</v>
      </c>
      <c r="C31" s="58">
        <v>8550</v>
      </c>
      <c r="D31" s="57"/>
    </row>
    <row r="32" spans="1:4" ht="30" x14ac:dyDescent="0.25">
      <c r="A32" s="56">
        <v>2</v>
      </c>
      <c r="B32" s="58" t="s">
        <v>114</v>
      </c>
      <c r="C32" s="58">
        <v>397.2</v>
      </c>
      <c r="D32" s="57"/>
    </row>
    <row r="33" spans="1:4" x14ac:dyDescent="0.25">
      <c r="A33" s="58">
        <v>3</v>
      </c>
      <c r="B33" s="58" t="s">
        <v>115</v>
      </c>
      <c r="C33" s="58">
        <v>1800</v>
      </c>
      <c r="D33" s="58"/>
    </row>
    <row r="34" spans="1:4" x14ac:dyDescent="0.25">
      <c r="A34" s="60">
        <v>4</v>
      </c>
      <c r="B34" s="58" t="s">
        <v>117</v>
      </c>
      <c r="C34" s="58">
        <v>293.5</v>
      </c>
      <c r="D34" s="59"/>
    </row>
    <row r="35" spans="1:4" x14ac:dyDescent="0.25">
      <c r="A35" s="60">
        <v>5</v>
      </c>
      <c r="B35" s="58" t="s">
        <v>116</v>
      </c>
      <c r="C35" s="58">
        <v>900</v>
      </c>
      <c r="D35" s="59"/>
    </row>
    <row r="36" spans="1:4" x14ac:dyDescent="0.25">
      <c r="A36" s="60"/>
      <c r="B36" s="57" t="s">
        <v>113</v>
      </c>
      <c r="C36" s="57">
        <f>SUM(C31:C35)</f>
        <v>11940.7</v>
      </c>
      <c r="D36" s="59">
        <f>C36+D29</f>
        <v>74298.5</v>
      </c>
    </row>
    <row r="37" spans="1:4" x14ac:dyDescent="0.25">
      <c r="A37" s="58"/>
      <c r="B37" s="57" t="s">
        <v>13</v>
      </c>
      <c r="C37" s="57"/>
      <c r="D37" s="57"/>
    </row>
    <row r="38" spans="1:4" x14ac:dyDescent="0.25">
      <c r="A38" s="56">
        <v>1</v>
      </c>
      <c r="B38" s="58" t="s">
        <v>59</v>
      </c>
      <c r="C38" s="58">
        <v>8550</v>
      </c>
      <c r="D38" s="57"/>
    </row>
    <row r="39" spans="1:4" x14ac:dyDescent="0.25">
      <c r="A39" s="56">
        <v>2</v>
      </c>
      <c r="B39" s="58" t="s">
        <v>119</v>
      </c>
      <c r="C39" s="58">
        <v>1635.1</v>
      </c>
      <c r="D39" s="57"/>
    </row>
    <row r="40" spans="1:4" x14ac:dyDescent="0.25">
      <c r="A40" s="60"/>
      <c r="B40" s="57" t="s">
        <v>118</v>
      </c>
      <c r="C40" s="57">
        <f>SUM(C38:C39)</f>
        <v>10185.1</v>
      </c>
      <c r="D40" s="59">
        <f>C40+D36</f>
        <v>84483.6</v>
      </c>
    </row>
    <row r="41" spans="1:4" x14ac:dyDescent="0.25">
      <c r="A41" s="58"/>
      <c r="B41" s="57" t="s">
        <v>14</v>
      </c>
      <c r="C41" s="57"/>
      <c r="D41" s="57"/>
    </row>
    <row r="42" spans="1:4" x14ac:dyDescent="0.25">
      <c r="A42" s="56">
        <v>1</v>
      </c>
      <c r="B42" s="58" t="s">
        <v>59</v>
      </c>
      <c r="C42" s="58">
        <v>8550</v>
      </c>
      <c r="D42" s="57"/>
    </row>
    <row r="43" spans="1:4" x14ac:dyDescent="0.25">
      <c r="A43" s="56">
        <v>2</v>
      </c>
      <c r="B43" s="57" t="s">
        <v>121</v>
      </c>
      <c r="C43" s="57">
        <v>8550</v>
      </c>
      <c r="D43" s="57">
        <f>C43+D40</f>
        <v>93033.600000000006</v>
      </c>
    </row>
    <row r="44" spans="1:4" x14ac:dyDescent="0.25">
      <c r="A44" s="58"/>
      <c r="B44" s="57" t="s">
        <v>15</v>
      </c>
      <c r="C44" s="57"/>
      <c r="D44" s="57"/>
    </row>
    <row r="45" spans="1:4" x14ac:dyDescent="0.25">
      <c r="A45" s="56">
        <v>1</v>
      </c>
      <c r="B45" s="58" t="s">
        <v>59</v>
      </c>
      <c r="C45" s="58">
        <v>8550</v>
      </c>
      <c r="D45" s="57"/>
    </row>
    <row r="46" spans="1:4" x14ac:dyDescent="0.25">
      <c r="A46" s="58">
        <v>2</v>
      </c>
      <c r="B46" s="58" t="s">
        <v>124</v>
      </c>
      <c r="C46" s="58">
        <v>1226</v>
      </c>
      <c r="D46" s="60"/>
    </row>
    <row r="47" spans="1:4" x14ac:dyDescent="0.25">
      <c r="A47" s="56"/>
      <c r="B47" s="57" t="s">
        <v>123</v>
      </c>
      <c r="C47" s="57">
        <f>SUM(C45:C46)</f>
        <v>9776</v>
      </c>
      <c r="D47" s="57">
        <f>C47+D43</f>
        <v>102809.60000000001</v>
      </c>
    </row>
    <row r="48" spans="1:4" x14ac:dyDescent="0.25">
      <c r="A48" s="58"/>
      <c r="B48" s="58"/>
      <c r="C48" s="58"/>
      <c r="D48" s="58"/>
    </row>
    <row r="49" spans="1:4" x14ac:dyDescent="0.25">
      <c r="A49" s="60"/>
      <c r="B49" s="57"/>
      <c r="C49" s="58"/>
      <c r="D49" s="59"/>
    </row>
    <row r="50" spans="1:4" x14ac:dyDescent="0.25">
      <c r="A50" s="60"/>
      <c r="B50" s="57"/>
      <c r="C50" s="57"/>
      <c r="D50" s="59"/>
    </row>
    <row r="51" spans="1:4" x14ac:dyDescent="0.25">
      <c r="A51" s="58"/>
      <c r="B51" s="58"/>
      <c r="C51" s="58"/>
      <c r="D51" s="60"/>
    </row>
    <row r="52" spans="1:4" x14ac:dyDescent="0.25">
      <c r="A52" s="56"/>
      <c r="B52" s="58"/>
      <c r="C52" s="58"/>
      <c r="D52" s="57"/>
    </row>
    <row r="53" spans="1:4" x14ac:dyDescent="0.25">
      <c r="A53" s="58"/>
      <c r="B53" s="57"/>
      <c r="C53" s="58"/>
      <c r="D53" s="58"/>
    </row>
    <row r="54" spans="1:4" x14ac:dyDescent="0.25">
      <c r="A54" s="60"/>
      <c r="B54" s="57"/>
      <c r="C54" s="57"/>
      <c r="D54" s="59"/>
    </row>
    <row r="55" spans="1:4" x14ac:dyDescent="0.25">
      <c r="A55" s="58"/>
      <c r="B55" s="58"/>
      <c r="C55" s="58"/>
      <c r="D55" s="60"/>
    </row>
    <row r="56" spans="1:4" x14ac:dyDescent="0.25">
      <c r="A56" s="56"/>
      <c r="B56" s="58"/>
      <c r="C56" s="58"/>
      <c r="D56" s="57"/>
    </row>
    <row r="57" spans="1:4" x14ac:dyDescent="0.25">
      <c r="A57" s="58"/>
      <c r="B57" s="57"/>
      <c r="C57" s="58"/>
      <c r="D57" s="58"/>
    </row>
    <row r="58" spans="1:4" x14ac:dyDescent="0.25">
      <c r="A58" s="60"/>
      <c r="B58" s="58"/>
      <c r="C58" s="57"/>
      <c r="D58" s="59"/>
    </row>
    <row r="59" spans="1:4" x14ac:dyDescent="0.25">
      <c r="A59" s="60"/>
      <c r="B59" s="58"/>
      <c r="C59" s="58"/>
      <c r="D59" s="59"/>
    </row>
    <row r="60" spans="1:4" x14ac:dyDescent="0.25">
      <c r="A60" s="60"/>
      <c r="B60" s="57"/>
      <c r="C60" s="58"/>
      <c r="D60" s="59"/>
    </row>
    <row r="61" spans="1:4" x14ac:dyDescent="0.25">
      <c r="A61" s="60"/>
      <c r="B61" s="57"/>
      <c r="C61" s="57"/>
      <c r="D61" s="59"/>
    </row>
    <row r="62" spans="1:4" x14ac:dyDescent="0.25">
      <c r="A62" s="60"/>
      <c r="B62" s="58"/>
      <c r="C62" s="57"/>
      <c r="D62" s="59"/>
    </row>
    <row r="63" spans="1:4" x14ac:dyDescent="0.25">
      <c r="A63" s="60"/>
      <c r="B63" s="58"/>
      <c r="C63" s="58"/>
      <c r="D63" s="59"/>
    </row>
    <row r="64" spans="1:4" x14ac:dyDescent="0.25">
      <c r="A64" s="60"/>
      <c r="B64" s="58"/>
      <c r="C64" s="58"/>
      <c r="D64" s="59"/>
    </row>
    <row r="65" spans="1:4" x14ac:dyDescent="0.25">
      <c r="A65" s="60"/>
      <c r="B65" s="11"/>
      <c r="C65" s="58"/>
      <c r="D65" s="60"/>
    </row>
    <row r="66" spans="1:4" x14ac:dyDescent="0.25">
      <c r="A66" s="13"/>
      <c r="B66" s="3"/>
      <c r="C66" s="11"/>
      <c r="D66" s="13"/>
    </row>
    <row r="67" spans="1:4" x14ac:dyDescent="0.25">
      <c r="A67" s="13"/>
      <c r="B67" s="11"/>
      <c r="C67" s="3"/>
      <c r="D67" s="12"/>
    </row>
    <row r="68" spans="1:4" x14ac:dyDescent="0.25">
      <c r="A68" s="13"/>
      <c r="B68" s="11"/>
      <c r="C68" s="11"/>
      <c r="D68" s="13"/>
    </row>
    <row r="69" spans="1:4" x14ac:dyDescent="0.25">
      <c r="A69" s="13"/>
      <c r="B69" s="3"/>
      <c r="C69" s="11"/>
      <c r="D69" s="13"/>
    </row>
    <row r="70" spans="1:4" x14ac:dyDescent="0.25">
      <c r="A70" s="13"/>
      <c r="B70" s="11"/>
      <c r="C70" s="3"/>
      <c r="D70" s="12"/>
    </row>
    <row r="71" spans="1:4" x14ac:dyDescent="0.25">
      <c r="A71" s="13"/>
      <c r="B71" s="11"/>
      <c r="C71" s="11"/>
      <c r="D71" s="13"/>
    </row>
    <row r="72" spans="1:4" x14ac:dyDescent="0.25">
      <c r="A72" s="13"/>
      <c r="B72" s="11"/>
      <c r="C72" s="11"/>
      <c r="D72" s="13"/>
    </row>
    <row r="73" spans="1:4" x14ac:dyDescent="0.25">
      <c r="A73" s="13"/>
      <c r="C73" s="13"/>
      <c r="D73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7"/>
  <sheetViews>
    <sheetView workbookViewId="0">
      <selection activeCell="J33" sqref="J33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77" t="s">
        <v>64</v>
      </c>
      <c r="C1" s="77"/>
      <c r="D1" s="77"/>
    </row>
    <row r="2" spans="1:4" ht="15.75" x14ac:dyDescent="0.25">
      <c r="A2" s="1"/>
      <c r="B2" s="2" t="s">
        <v>51</v>
      </c>
      <c r="C2" s="31"/>
      <c r="D2" s="31"/>
    </row>
    <row r="3" spans="1:4" ht="15.75" x14ac:dyDescent="0.25">
      <c r="A3" s="1"/>
      <c r="B3" s="77" t="s">
        <v>34</v>
      </c>
      <c r="C3" s="77"/>
      <c r="D3" s="77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56"/>
      <c r="B5" s="57" t="s">
        <v>2</v>
      </c>
      <c r="C5" s="56"/>
      <c r="D5" s="7"/>
    </row>
    <row r="6" spans="1:4" x14ac:dyDescent="0.25">
      <c r="A6" s="56">
        <v>1</v>
      </c>
      <c r="B6" s="58" t="s">
        <v>67</v>
      </c>
      <c r="C6" s="75">
        <v>1326.84</v>
      </c>
      <c r="D6" s="3">
        <f>C6</f>
        <v>1326.84</v>
      </c>
    </row>
    <row r="7" spans="1:4" x14ac:dyDescent="0.25">
      <c r="A7" s="56"/>
      <c r="B7" s="57" t="s">
        <v>3</v>
      </c>
      <c r="C7" s="61"/>
      <c r="D7" s="9"/>
    </row>
    <row r="8" spans="1:4" x14ac:dyDescent="0.25">
      <c r="A8" s="56">
        <v>1</v>
      </c>
      <c r="B8" s="58" t="s">
        <v>76</v>
      </c>
      <c r="C8" s="75">
        <f>227.04+166</f>
        <v>393.03999999999996</v>
      </c>
      <c r="D8" s="9"/>
    </row>
    <row r="9" spans="1:4" x14ac:dyDescent="0.25">
      <c r="A9" s="58">
        <v>2</v>
      </c>
      <c r="B9" s="58" t="s">
        <v>74</v>
      </c>
      <c r="C9" s="58">
        <v>740.2</v>
      </c>
      <c r="D9" s="3"/>
    </row>
    <row r="10" spans="1:4" ht="30" x14ac:dyDescent="0.25">
      <c r="A10" s="56">
        <v>3</v>
      </c>
      <c r="B10" s="58" t="s">
        <v>75</v>
      </c>
      <c r="C10" s="58">
        <f>1575.1+737.1</f>
        <v>2312.1999999999998</v>
      </c>
      <c r="D10" s="3"/>
    </row>
    <row r="11" spans="1:4" x14ac:dyDescent="0.25">
      <c r="A11" s="56"/>
      <c r="B11" s="57" t="s">
        <v>72</v>
      </c>
      <c r="C11" s="57">
        <f>SUM(C8:C10)</f>
        <v>3445.4399999999996</v>
      </c>
      <c r="D11" s="3">
        <f>C11+D6</f>
        <v>4772.28</v>
      </c>
    </row>
    <row r="12" spans="1:4" x14ac:dyDescent="0.25">
      <c r="A12" s="56"/>
      <c r="B12" s="57" t="s">
        <v>7</v>
      </c>
      <c r="C12" s="58"/>
      <c r="D12" s="3"/>
    </row>
    <row r="13" spans="1:4" x14ac:dyDescent="0.25">
      <c r="A13" s="56">
        <v>1</v>
      </c>
      <c r="B13" s="58" t="s">
        <v>82</v>
      </c>
      <c r="C13" s="57">
        <v>1269.27</v>
      </c>
      <c r="D13" s="3">
        <f>C13+D11</f>
        <v>6041.5499999999993</v>
      </c>
    </row>
    <row r="14" spans="1:4" x14ac:dyDescent="0.25">
      <c r="A14" s="56"/>
      <c r="B14" s="57" t="s">
        <v>9</v>
      </c>
      <c r="C14" s="58"/>
      <c r="D14" s="3"/>
    </row>
    <row r="15" spans="1:4" ht="30" x14ac:dyDescent="0.25">
      <c r="A15" s="58">
        <v>1</v>
      </c>
      <c r="B15" s="58" t="s">
        <v>95</v>
      </c>
      <c r="C15" s="58">
        <v>1286.7</v>
      </c>
      <c r="D15" s="3">
        <f>C15+D13</f>
        <v>7328.2499999999991</v>
      </c>
    </row>
    <row r="16" spans="1:4" x14ac:dyDescent="0.25">
      <c r="A16" s="58"/>
      <c r="B16" s="57" t="s">
        <v>15</v>
      </c>
      <c r="C16" s="58"/>
      <c r="D16" s="11"/>
    </row>
    <row r="17" spans="1:4" ht="30" x14ac:dyDescent="0.25">
      <c r="A17" s="58">
        <v>1</v>
      </c>
      <c r="B17" s="58" t="s">
        <v>125</v>
      </c>
      <c r="C17" s="57">
        <v>1033.1199999999999</v>
      </c>
      <c r="D17" s="3">
        <f>C17+D15</f>
        <v>8361.369999999999</v>
      </c>
    </row>
    <row r="18" spans="1:4" x14ac:dyDescent="0.25">
      <c r="A18" s="58"/>
      <c r="B18" s="57"/>
      <c r="C18" s="58"/>
      <c r="D18" s="3"/>
    </row>
    <row r="19" spans="1:4" x14ac:dyDescent="0.25">
      <c r="A19" s="58"/>
      <c r="B19" s="58"/>
      <c r="C19" s="58"/>
      <c r="D19" s="3"/>
    </row>
    <row r="20" spans="1:4" x14ac:dyDescent="0.25">
      <c r="A20" s="58"/>
      <c r="B20" s="58"/>
      <c r="C20" s="58"/>
      <c r="D20" s="3"/>
    </row>
    <row r="21" spans="1:4" x14ac:dyDescent="0.25">
      <c r="A21" s="58"/>
      <c r="B21" s="58"/>
      <c r="C21" s="58"/>
      <c r="D21" s="3"/>
    </row>
    <row r="22" spans="1:4" x14ac:dyDescent="0.25">
      <c r="A22" s="58"/>
      <c r="B22" s="57"/>
      <c r="C22" s="57"/>
      <c r="D22" s="3"/>
    </row>
    <row r="23" spans="1:4" x14ac:dyDescent="0.25">
      <c r="A23" s="58"/>
      <c r="B23" s="57"/>
      <c r="C23" s="58"/>
      <c r="D23" s="3"/>
    </row>
    <row r="24" spans="1:4" x14ac:dyDescent="0.25">
      <c r="A24" s="58"/>
      <c r="B24" s="58"/>
      <c r="C24" s="58"/>
      <c r="D24" s="3"/>
    </row>
    <row r="25" spans="1:4" x14ac:dyDescent="0.25">
      <c r="A25" s="60"/>
      <c r="B25" s="57"/>
      <c r="C25" s="60"/>
      <c r="D25" s="12"/>
    </row>
    <row r="26" spans="1:4" x14ac:dyDescent="0.25">
      <c r="A26" s="60"/>
      <c r="B26" s="58"/>
      <c r="C26" s="59"/>
      <c r="D26" s="12"/>
    </row>
    <row r="27" spans="1:4" x14ac:dyDescent="0.25">
      <c r="A27" s="60"/>
      <c r="B27" s="57"/>
      <c r="C27" s="60"/>
      <c r="D27" s="13"/>
    </row>
    <row r="28" spans="1:4" x14ac:dyDescent="0.25">
      <c r="A28" s="60"/>
      <c r="B28" s="58"/>
      <c r="C28" s="60"/>
      <c r="D28" s="12"/>
    </row>
    <row r="29" spans="1:4" x14ac:dyDescent="0.25">
      <c r="A29" s="60"/>
      <c r="B29" s="58"/>
      <c r="C29" s="60"/>
      <c r="D29" s="12"/>
    </row>
    <row r="30" spans="1:4" x14ac:dyDescent="0.25">
      <c r="A30" s="60"/>
      <c r="B30" s="57"/>
      <c r="C30" s="59"/>
      <c r="D30" s="12"/>
    </row>
    <row r="31" spans="1:4" x14ac:dyDescent="0.25">
      <c r="A31" s="60"/>
      <c r="B31" s="57"/>
      <c r="C31" s="60"/>
      <c r="D31" s="12"/>
    </row>
    <row r="32" spans="1:4" x14ac:dyDescent="0.25">
      <c r="A32" s="60"/>
      <c r="B32" s="58"/>
      <c r="C32" s="62"/>
      <c r="D32" s="12"/>
    </row>
    <row r="33" spans="1:4" x14ac:dyDescent="0.25">
      <c r="A33" s="60"/>
      <c r="B33" s="58"/>
      <c r="C33" s="60"/>
      <c r="D33" s="12"/>
    </row>
    <row r="34" spans="1:4" x14ac:dyDescent="0.25">
      <c r="A34" s="60"/>
      <c r="B34" s="58"/>
      <c r="C34" s="60"/>
      <c r="D34" s="12"/>
    </row>
    <row r="35" spans="1:4" x14ac:dyDescent="0.25">
      <c r="A35" s="60"/>
      <c r="B35" s="57"/>
      <c r="C35" s="59"/>
      <c r="D35" s="12"/>
    </row>
    <row r="36" spans="1:4" x14ac:dyDescent="0.25">
      <c r="A36" s="60"/>
      <c r="B36" s="57"/>
      <c r="C36" s="60"/>
      <c r="D36" s="13"/>
    </row>
    <row r="37" spans="1:4" x14ac:dyDescent="0.25">
      <c r="A37" s="60"/>
      <c r="B37" s="58"/>
      <c r="C37" s="60"/>
      <c r="D37" s="12"/>
    </row>
    <row r="38" spans="1:4" x14ac:dyDescent="0.25">
      <c r="A38" s="60"/>
      <c r="B38" s="58"/>
      <c r="C38" s="60"/>
      <c r="D38" s="12"/>
    </row>
    <row r="39" spans="1:4" x14ac:dyDescent="0.25">
      <c r="A39" s="60"/>
      <c r="B39" s="57"/>
      <c r="C39" s="60"/>
      <c r="D39" s="13"/>
    </row>
    <row r="40" spans="1:4" x14ac:dyDescent="0.25">
      <c r="A40" s="60"/>
      <c r="B40" s="58"/>
      <c r="C40" s="60"/>
      <c r="D40" s="13"/>
    </row>
    <row r="41" spans="1:4" x14ac:dyDescent="0.25">
      <c r="A41" s="13"/>
      <c r="B41" s="11"/>
      <c r="C41" s="13"/>
      <c r="D41" s="13"/>
    </row>
    <row r="42" spans="1:4" x14ac:dyDescent="0.25">
      <c r="A42" s="13"/>
      <c r="B42" s="11"/>
      <c r="C42" s="13"/>
      <c r="D42" s="13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1"/>
      <c r="C44" s="13"/>
      <c r="D44" s="13"/>
    </row>
    <row r="45" spans="1:4" x14ac:dyDescent="0.25">
      <c r="A45" s="13"/>
      <c r="B45" s="11"/>
      <c r="C45" s="13"/>
      <c r="D45" s="13"/>
    </row>
    <row r="46" spans="1:4" x14ac:dyDescent="0.25">
      <c r="A46" s="13"/>
      <c r="B46" s="11"/>
      <c r="C46" s="13"/>
      <c r="D46" s="12"/>
    </row>
    <row r="47" spans="1:4" x14ac:dyDescent="0.25">
      <c r="A47" s="13"/>
      <c r="B47" s="3"/>
      <c r="C47" s="12"/>
      <c r="D47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3"/>
  <sheetViews>
    <sheetView workbookViewId="0">
      <selection activeCell="D18" sqref="D18"/>
    </sheetView>
  </sheetViews>
  <sheetFormatPr defaultRowHeight="15" x14ac:dyDescent="0.25"/>
  <cols>
    <col min="1" max="1" width="4" customWidth="1"/>
    <col min="2" max="2" width="48.28515625" customWidth="1"/>
    <col min="3" max="3" width="12.140625" customWidth="1"/>
    <col min="4" max="4" width="13.140625" customWidth="1"/>
  </cols>
  <sheetData>
    <row r="1" spans="1:8" ht="15.95" customHeight="1" x14ac:dyDescent="0.35">
      <c r="A1" s="1"/>
      <c r="B1" s="77" t="s">
        <v>65</v>
      </c>
      <c r="C1" s="77"/>
      <c r="D1" s="77"/>
      <c r="E1" s="6"/>
      <c r="F1" s="6"/>
      <c r="G1" s="6"/>
      <c r="H1" s="6"/>
    </row>
    <row r="2" spans="1:8" ht="15.95" customHeight="1" x14ac:dyDescent="0.25">
      <c r="A2" s="1"/>
      <c r="B2" s="78" t="s">
        <v>51</v>
      </c>
      <c r="C2" s="78"/>
      <c r="D2" s="78"/>
      <c r="E2" s="1"/>
      <c r="F2" s="1"/>
      <c r="G2" s="1"/>
      <c r="H2" s="1"/>
    </row>
    <row r="3" spans="1:8" ht="15.95" customHeight="1" x14ac:dyDescent="0.25">
      <c r="A3" s="1"/>
      <c r="B3" s="77" t="s">
        <v>35</v>
      </c>
      <c r="C3" s="77"/>
      <c r="D3" s="7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63"/>
      <c r="B5" s="57" t="s">
        <v>9</v>
      </c>
      <c r="C5" s="63"/>
      <c r="D5" s="63"/>
      <c r="E5" s="1"/>
      <c r="F5" s="1"/>
      <c r="G5" s="1"/>
      <c r="H5" s="1"/>
    </row>
    <row r="6" spans="1:8" x14ac:dyDescent="0.25">
      <c r="A6" s="58">
        <v>1</v>
      </c>
      <c r="B6" s="58" t="s">
        <v>96</v>
      </c>
      <c r="C6" s="64">
        <v>361240</v>
      </c>
      <c r="D6" s="57">
        <f>C6</f>
        <v>361240</v>
      </c>
    </row>
    <row r="7" spans="1:8" x14ac:dyDescent="0.25">
      <c r="A7" s="60"/>
      <c r="B7" s="59" t="s">
        <v>10</v>
      </c>
      <c r="C7" s="65"/>
      <c r="D7" s="59"/>
    </row>
    <row r="8" spans="1:8" x14ac:dyDescent="0.25">
      <c r="A8" s="60">
        <v>1</v>
      </c>
      <c r="B8" s="58" t="s">
        <v>102</v>
      </c>
      <c r="C8" s="65">
        <v>13340</v>
      </c>
      <c r="D8" s="66"/>
    </row>
    <row r="9" spans="1:8" x14ac:dyDescent="0.25">
      <c r="A9" s="67">
        <v>2</v>
      </c>
      <c r="B9" s="72" t="s">
        <v>103</v>
      </c>
      <c r="C9" s="60">
        <v>16047.6</v>
      </c>
      <c r="D9" s="59"/>
    </row>
    <row r="10" spans="1:8" x14ac:dyDescent="0.25">
      <c r="A10" s="68"/>
      <c r="B10" s="73" t="s">
        <v>99</v>
      </c>
      <c r="C10" s="74">
        <f>SUM(C8:C9)</f>
        <v>29387.599999999999</v>
      </c>
      <c r="D10" s="69">
        <f>C10+D6</f>
        <v>390627.6</v>
      </c>
    </row>
    <row r="11" spans="1:8" x14ac:dyDescent="0.25">
      <c r="A11" s="60"/>
      <c r="B11" s="57" t="s">
        <v>11</v>
      </c>
      <c r="C11" s="60"/>
      <c r="D11" s="60"/>
    </row>
    <row r="12" spans="1:8" x14ac:dyDescent="0.25">
      <c r="A12" s="60">
        <v>1</v>
      </c>
      <c r="B12" s="58" t="s">
        <v>109</v>
      </c>
      <c r="C12" s="60">
        <v>20936.900000000001</v>
      </c>
      <c r="D12" s="59"/>
    </row>
    <row r="13" spans="1:8" ht="30" x14ac:dyDescent="0.25">
      <c r="A13" s="60">
        <v>2</v>
      </c>
      <c r="B13" s="58" t="s">
        <v>110</v>
      </c>
      <c r="C13" s="60">
        <v>16252.98</v>
      </c>
      <c r="D13" s="59"/>
    </row>
    <row r="14" spans="1:8" ht="30" x14ac:dyDescent="0.25">
      <c r="A14" s="60">
        <v>3</v>
      </c>
      <c r="B14" s="58" t="s">
        <v>112</v>
      </c>
      <c r="C14" s="60">
        <v>20693.330000000002</v>
      </c>
      <c r="D14" s="59"/>
    </row>
    <row r="15" spans="1:8" x14ac:dyDescent="0.25">
      <c r="A15" s="60">
        <v>3</v>
      </c>
      <c r="B15" s="58" t="s">
        <v>111</v>
      </c>
      <c r="C15" s="60">
        <v>3470</v>
      </c>
      <c r="D15" s="59"/>
    </row>
    <row r="16" spans="1:8" x14ac:dyDescent="0.25">
      <c r="A16" s="60"/>
      <c r="B16" s="57" t="s">
        <v>107</v>
      </c>
      <c r="C16" s="59">
        <f>SUM(C12:C15)</f>
        <v>61353.210000000006</v>
      </c>
      <c r="D16" s="59">
        <f>C16+D10</f>
        <v>451980.81</v>
      </c>
    </row>
    <row r="17" spans="1:4" x14ac:dyDescent="0.25">
      <c r="A17" s="60"/>
      <c r="B17" s="57" t="s">
        <v>14</v>
      </c>
      <c r="C17" s="60"/>
      <c r="D17" s="60"/>
    </row>
    <row r="18" spans="1:4" x14ac:dyDescent="0.25">
      <c r="A18" s="60">
        <v>1</v>
      </c>
      <c r="B18" s="58" t="s">
        <v>122</v>
      </c>
      <c r="C18" s="60">
        <v>3200</v>
      </c>
      <c r="D18" s="59">
        <f>C18+D16</f>
        <v>455180.81</v>
      </c>
    </row>
    <row r="19" spans="1:4" x14ac:dyDescent="0.25">
      <c r="A19" s="60"/>
      <c r="B19" s="58"/>
      <c r="C19" s="58"/>
      <c r="D19" s="59"/>
    </row>
    <row r="20" spans="1:4" x14ac:dyDescent="0.25">
      <c r="A20" s="60"/>
      <c r="B20" s="60"/>
      <c r="C20" s="60"/>
      <c r="D20" s="60"/>
    </row>
    <row r="21" spans="1:4" x14ac:dyDescent="0.25">
      <c r="A21" s="60"/>
      <c r="B21" s="58"/>
      <c r="C21" s="60"/>
      <c r="D21" s="59"/>
    </row>
    <row r="22" spans="1:4" x14ac:dyDescent="0.25">
      <c r="A22" s="60"/>
      <c r="B22" s="58"/>
      <c r="C22" s="60"/>
      <c r="D22" s="60"/>
    </row>
    <row r="23" spans="1:4" x14ac:dyDescent="0.25">
      <c r="A23" s="60"/>
      <c r="B23" s="59"/>
      <c r="C23" s="59"/>
      <c r="D23" s="59"/>
    </row>
    <row r="24" spans="1:4" x14ac:dyDescent="0.25">
      <c r="A24" s="60"/>
      <c r="B24" s="59"/>
      <c r="C24" s="60"/>
      <c r="D24" s="60"/>
    </row>
    <row r="25" spans="1:4" x14ac:dyDescent="0.25">
      <c r="A25" s="60"/>
      <c r="B25" s="58"/>
      <c r="C25" s="60"/>
      <c r="D25" s="60"/>
    </row>
    <row r="26" spans="1:4" x14ac:dyDescent="0.25">
      <c r="A26" s="60"/>
      <c r="B26" s="58"/>
      <c r="C26" s="60"/>
      <c r="D26" s="59"/>
    </row>
    <row r="27" spans="1:4" x14ac:dyDescent="0.25">
      <c r="A27" s="60"/>
      <c r="B27" s="59"/>
      <c r="C27" s="59"/>
      <c r="D27" s="59"/>
    </row>
    <row r="28" spans="1:4" x14ac:dyDescent="0.25">
      <c r="A28" s="60"/>
      <c r="B28" s="60"/>
      <c r="C28" s="60"/>
      <c r="D28" s="60"/>
    </row>
    <row r="29" spans="1:4" x14ac:dyDescent="0.25">
      <c r="A29" s="60"/>
      <c r="B29" s="59"/>
      <c r="C29" s="59"/>
      <c r="D29" s="59"/>
    </row>
    <row r="30" spans="1:4" x14ac:dyDescent="0.25">
      <c r="A30" s="60"/>
      <c r="B30" s="59"/>
      <c r="C30" s="60"/>
      <c r="D30" s="60"/>
    </row>
    <row r="31" spans="1:4" x14ac:dyDescent="0.25">
      <c r="A31" s="60"/>
      <c r="B31" s="60"/>
      <c r="C31" s="60"/>
      <c r="D31" s="60"/>
    </row>
    <row r="32" spans="1:4" x14ac:dyDescent="0.25">
      <c r="A32" s="60"/>
      <c r="B32" s="59"/>
      <c r="C32" s="59"/>
      <c r="D32" s="59"/>
    </row>
    <row r="33" spans="1:4" x14ac:dyDescent="0.25">
      <c r="A33" s="70"/>
      <c r="B33" s="70"/>
      <c r="C33" s="70"/>
      <c r="D33" s="70"/>
    </row>
    <row r="34" spans="1:4" x14ac:dyDescent="0.25">
      <c r="A34" s="70"/>
      <c r="B34" s="70"/>
      <c r="C34" s="70"/>
      <c r="D34" s="70"/>
    </row>
    <row r="35" spans="1:4" x14ac:dyDescent="0.25">
      <c r="A35" s="70"/>
      <c r="B35" s="70"/>
      <c r="C35" s="70"/>
      <c r="D35" s="70"/>
    </row>
    <row r="36" spans="1:4" x14ac:dyDescent="0.25">
      <c r="A36" s="70"/>
      <c r="B36" s="70"/>
      <c r="C36" s="70"/>
      <c r="D36" s="70"/>
    </row>
    <row r="37" spans="1:4" x14ac:dyDescent="0.25">
      <c r="A37" s="70"/>
      <c r="B37" s="70"/>
      <c r="C37" s="70"/>
      <c r="D37" s="70"/>
    </row>
    <row r="38" spans="1:4" x14ac:dyDescent="0.25">
      <c r="A38" s="70"/>
      <c r="B38" s="70"/>
      <c r="C38" s="70"/>
      <c r="D38" s="70"/>
    </row>
    <row r="39" spans="1:4" x14ac:dyDescent="0.25">
      <c r="A39" s="70"/>
      <c r="B39" s="70"/>
      <c r="C39" s="70"/>
      <c r="D39" s="70"/>
    </row>
    <row r="40" spans="1:4" x14ac:dyDescent="0.25">
      <c r="A40" s="70"/>
      <c r="B40" s="70"/>
      <c r="C40" s="70"/>
      <c r="D40" s="70"/>
    </row>
    <row r="41" spans="1:4" x14ac:dyDescent="0.25">
      <c r="A41" s="70"/>
      <c r="B41" s="70"/>
      <c r="C41" s="70"/>
      <c r="D41" s="70"/>
    </row>
    <row r="42" spans="1:4" x14ac:dyDescent="0.25">
      <c r="A42" s="70"/>
      <c r="B42" s="70"/>
      <c r="C42" s="70"/>
      <c r="D42" s="70"/>
    </row>
    <row r="43" spans="1:4" x14ac:dyDescent="0.25">
      <c r="A43" s="70"/>
      <c r="B43" s="70"/>
      <c r="C43" s="70"/>
      <c r="D43" s="70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D11" sqref="D11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7" t="s">
        <v>64</v>
      </c>
      <c r="C1" s="77"/>
      <c r="D1" s="77"/>
    </row>
    <row r="2" spans="1:4" ht="15.75" x14ac:dyDescent="0.25">
      <c r="A2" s="1"/>
      <c r="B2" s="78" t="s">
        <v>51</v>
      </c>
      <c r="C2" s="78"/>
      <c r="D2" s="78"/>
    </row>
    <row r="3" spans="1:4" ht="15.75" x14ac:dyDescent="0.25">
      <c r="A3" s="1"/>
      <c r="B3" s="77" t="s">
        <v>37</v>
      </c>
      <c r="C3" s="77"/>
      <c r="D3" s="77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 t="s">
        <v>2</v>
      </c>
      <c r="C5" s="9"/>
      <c r="D5" s="9"/>
    </row>
    <row r="6" spans="1:4" x14ac:dyDescent="0.25">
      <c r="A6" s="9">
        <v>1</v>
      </c>
      <c r="B6" s="11" t="s">
        <v>68</v>
      </c>
      <c r="C6" s="35">
        <v>2948.9</v>
      </c>
      <c r="D6" s="9">
        <f>C6</f>
        <v>2948.9</v>
      </c>
    </row>
    <row r="7" spans="1:4" x14ac:dyDescent="0.25">
      <c r="A7" s="9"/>
      <c r="B7" s="3" t="s">
        <v>8</v>
      </c>
      <c r="C7" s="35"/>
      <c r="D7" s="9"/>
    </row>
    <row r="8" spans="1:4" x14ac:dyDescent="0.25">
      <c r="A8" s="9">
        <v>1</v>
      </c>
      <c r="B8" s="11" t="s">
        <v>87</v>
      </c>
      <c r="C8" s="55">
        <v>2995.04</v>
      </c>
      <c r="D8" s="9"/>
    </row>
    <row r="9" spans="1:4" x14ac:dyDescent="0.25">
      <c r="A9" s="3">
        <v>2</v>
      </c>
      <c r="B9" s="11" t="s">
        <v>90</v>
      </c>
      <c r="C9" s="19">
        <v>1800</v>
      </c>
      <c r="D9" s="3"/>
    </row>
    <row r="10" spans="1:4" x14ac:dyDescent="0.25">
      <c r="A10" s="3"/>
      <c r="B10" s="3" t="s">
        <v>86</v>
      </c>
      <c r="C10" s="19">
        <f>SUM(C8:C9)</f>
        <v>4795.04</v>
      </c>
      <c r="D10" s="3">
        <f>C10+D6</f>
        <v>7743.9400000000005</v>
      </c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2"/>
      <c r="B14" s="33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4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D9" sqref="D9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77" t="s">
        <v>66</v>
      </c>
      <c r="C1" s="77"/>
      <c r="D1" s="77"/>
      <c r="E1" s="6"/>
      <c r="F1" s="6"/>
      <c r="G1" s="6"/>
      <c r="H1" s="6"/>
    </row>
    <row r="2" spans="1:8" ht="15.75" x14ac:dyDescent="0.25">
      <c r="A2" s="1"/>
      <c r="B2" s="78" t="s">
        <v>51</v>
      </c>
      <c r="C2" s="78"/>
      <c r="D2" s="78"/>
      <c r="E2" s="1"/>
      <c r="F2" s="1"/>
      <c r="G2" s="1"/>
      <c r="H2" s="1"/>
    </row>
    <row r="3" spans="1:8" ht="15.75" x14ac:dyDescent="0.25">
      <c r="A3" s="1"/>
      <c r="B3" s="77" t="s">
        <v>36</v>
      </c>
      <c r="C3" s="77"/>
      <c r="D3" s="7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8" t="s">
        <v>13</v>
      </c>
      <c r="C5" s="9"/>
      <c r="D5" s="7"/>
      <c r="E5" s="1"/>
      <c r="F5" s="1"/>
      <c r="G5" s="1"/>
      <c r="H5" s="1"/>
    </row>
    <row r="6" spans="1:8" s="1" customFormat="1" x14ac:dyDescent="0.25">
      <c r="A6" s="11">
        <v>1</v>
      </c>
      <c r="B6" s="11" t="s">
        <v>120</v>
      </c>
      <c r="C6" s="11">
        <v>51760.03</v>
      </c>
      <c r="D6" s="3">
        <f>C6</f>
        <v>51760.03</v>
      </c>
    </row>
    <row r="7" spans="1:8" s="1" customFormat="1" x14ac:dyDescent="0.25">
      <c r="A7" s="11"/>
      <c r="B7" s="3" t="s">
        <v>15</v>
      </c>
      <c r="C7" s="11"/>
      <c r="D7" s="41"/>
    </row>
    <row r="8" spans="1:8" s="5" customFormat="1" x14ac:dyDescent="0.25">
      <c r="A8" s="13">
        <v>1</v>
      </c>
      <c r="B8" s="11" t="s">
        <v>126</v>
      </c>
      <c r="C8" s="12">
        <v>4047.54</v>
      </c>
      <c r="D8" s="42">
        <f>C8+D6</f>
        <v>55807.57</v>
      </c>
    </row>
    <row r="9" spans="1:8" x14ac:dyDescent="0.25">
      <c r="A9" s="11"/>
      <c r="B9" s="11"/>
      <c r="C9" s="11"/>
      <c r="D9" s="3"/>
    </row>
    <row r="10" spans="1:8" x14ac:dyDescent="0.25">
      <c r="A10" s="11"/>
      <c r="B10" s="11"/>
      <c r="C10" s="11"/>
      <c r="D10" s="3"/>
    </row>
    <row r="11" spans="1:8" s="5" customFormat="1" x14ac:dyDescent="0.25">
      <c r="A11" s="13"/>
      <c r="B11" s="3"/>
      <c r="C11" s="12"/>
      <c r="D11" s="42"/>
    </row>
    <row r="12" spans="1:8" x14ac:dyDescent="0.25">
      <c r="A12" s="13"/>
      <c r="B12" s="11"/>
      <c r="C12" s="13"/>
      <c r="D12" s="42"/>
    </row>
    <row r="13" spans="1:8" x14ac:dyDescent="0.25">
      <c r="A13" s="12"/>
      <c r="B13" s="3"/>
      <c r="C13" s="12"/>
      <c r="D13" s="42"/>
    </row>
    <row r="14" spans="1:8" x14ac:dyDescent="0.25">
      <c r="A14" s="13"/>
      <c r="B14" s="11"/>
      <c r="C14" s="13"/>
      <c r="D14" s="42"/>
    </row>
    <row r="15" spans="1:8" x14ac:dyDescent="0.25">
      <c r="A15" s="13"/>
      <c r="B15" s="3"/>
      <c r="C15" s="13"/>
      <c r="D15" s="13"/>
    </row>
    <row r="16" spans="1:8" x14ac:dyDescent="0.25">
      <c r="A16" s="13"/>
      <c r="B16" s="11"/>
      <c r="C16" s="13"/>
      <c r="D16" s="42"/>
    </row>
    <row r="17" spans="1:4" x14ac:dyDescent="0.25">
      <c r="A17" s="13"/>
      <c r="B17" s="11"/>
      <c r="C17" s="13"/>
      <c r="D17" s="13"/>
    </row>
    <row r="18" spans="1:4" x14ac:dyDescent="0.25">
      <c r="A18" s="13"/>
      <c r="B18" s="11"/>
      <c r="C18" s="43"/>
      <c r="D18" s="42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view="pageBreakPreview" zoomScale="60" zoomScaleNormal="65" workbookViewId="0">
      <selection activeCell="B12" sqref="B12"/>
    </sheetView>
  </sheetViews>
  <sheetFormatPr defaultRowHeight="15" x14ac:dyDescent="0.25"/>
  <cols>
    <col min="1" max="1" width="28.5703125" style="1" customWidth="1"/>
    <col min="2" max="2" width="15.4257812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6" customWidth="1"/>
    <col min="12" max="13" width="15.28515625" customWidth="1"/>
    <col min="14" max="14" width="19.28515625" customWidth="1"/>
  </cols>
  <sheetData>
    <row r="1" spans="1:14" ht="15.75" x14ac:dyDescent="0.25">
      <c r="A1" s="79" t="s">
        <v>63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15.75" x14ac:dyDescent="0.25">
      <c r="A2" s="2" t="s">
        <v>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65606.48</v>
      </c>
      <c r="C4" s="24">
        <f t="shared" ref="C4:N4" si="0">C5+C6+C7</f>
        <v>57116.479999999996</v>
      </c>
      <c r="D4" s="24">
        <f t="shared" si="0"/>
        <v>57116.479999999996</v>
      </c>
      <c r="E4" s="24">
        <f t="shared" si="0"/>
        <v>57116.479999999996</v>
      </c>
      <c r="F4" s="24">
        <f t="shared" si="0"/>
        <v>57116.479999999996</v>
      </c>
      <c r="G4" s="24">
        <f t="shared" si="0"/>
        <v>57116.479999999996</v>
      </c>
      <c r="H4" s="24">
        <f t="shared" si="0"/>
        <v>57116.479999999996</v>
      </c>
      <c r="I4" s="24">
        <f t="shared" si="0"/>
        <v>57116.479999999996</v>
      </c>
      <c r="J4" s="24">
        <f t="shared" si="0"/>
        <v>57116.479999999996</v>
      </c>
      <c r="K4" s="24">
        <f t="shared" si="0"/>
        <v>57116.479999999996</v>
      </c>
      <c r="L4" s="24">
        <f t="shared" si="0"/>
        <v>57116.479999999996</v>
      </c>
      <c r="M4" s="24">
        <f t="shared" si="0"/>
        <v>60423.7</v>
      </c>
      <c r="N4" s="24">
        <f t="shared" si="0"/>
        <v>697194.98</v>
      </c>
    </row>
    <row r="5" spans="1:14" ht="39" customHeight="1" x14ac:dyDescent="0.35">
      <c r="A5" s="28" t="s">
        <v>17</v>
      </c>
      <c r="B5" s="25">
        <v>39014.949999999997</v>
      </c>
      <c r="C5" s="25">
        <v>39014.949999999997</v>
      </c>
      <c r="D5" s="25">
        <v>39014.949999999997</v>
      </c>
      <c r="E5" s="25">
        <v>39014.949999999997</v>
      </c>
      <c r="F5" s="25">
        <v>39014.949999999997</v>
      </c>
      <c r="G5" s="25">
        <v>39014.949999999997</v>
      </c>
      <c r="H5" s="25">
        <v>39014.949999999997</v>
      </c>
      <c r="I5" s="25">
        <v>39014.949999999997</v>
      </c>
      <c r="J5" s="25">
        <v>39014.949999999997</v>
      </c>
      <c r="K5" s="25">
        <v>39014.949999999997</v>
      </c>
      <c r="L5" s="25">
        <v>39014.949999999997</v>
      </c>
      <c r="M5" s="25">
        <v>39014.949999999997</v>
      </c>
      <c r="N5" s="25">
        <f t="shared" ref="N5:N23" si="1">SUM(B5:M5)</f>
        <v>468179.40000000008</v>
      </c>
    </row>
    <row r="6" spans="1:14" ht="44.25" customHeight="1" x14ac:dyDescent="0.35">
      <c r="A6" s="28" t="s">
        <v>39</v>
      </c>
      <c r="B6" s="25">
        <v>18101.53</v>
      </c>
      <c r="C6" s="25">
        <v>18101.53</v>
      </c>
      <c r="D6" s="25">
        <v>18101.53</v>
      </c>
      <c r="E6" s="25">
        <v>18101.53</v>
      </c>
      <c r="F6" s="25">
        <v>18101.53</v>
      </c>
      <c r="G6" s="25">
        <v>18101.53</v>
      </c>
      <c r="H6" s="25">
        <v>18101.53</v>
      </c>
      <c r="I6" s="25">
        <v>18101.53</v>
      </c>
      <c r="J6" s="25">
        <v>18101.53</v>
      </c>
      <c r="K6" s="25">
        <v>18101.53</v>
      </c>
      <c r="L6" s="25">
        <v>18101.53</v>
      </c>
      <c r="M6" s="25">
        <v>18101.53</v>
      </c>
      <c r="N6" s="25">
        <f>SUM(B6:M6)</f>
        <v>217218.36</v>
      </c>
    </row>
    <row r="7" spans="1:14" ht="44.25" customHeight="1" x14ac:dyDescent="0.35">
      <c r="A7" s="28" t="s">
        <v>32</v>
      </c>
      <c r="B7" s="25">
        <v>8490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>
        <v>3307.22</v>
      </c>
      <c r="N7" s="25">
        <f>SUM(B7:M7)</f>
        <v>11797.22</v>
      </c>
    </row>
    <row r="8" spans="1:14" ht="36" customHeight="1" x14ac:dyDescent="0.35">
      <c r="A8" s="29" t="s">
        <v>18</v>
      </c>
      <c r="B8" s="24">
        <f>B9+B10+B11+B12+B13</f>
        <v>63006.66</v>
      </c>
      <c r="C8" s="24">
        <f t="shared" ref="C8:M8" si="2">C9+C10+C11+C12+C13</f>
        <v>45157.42</v>
      </c>
      <c r="D8" s="24">
        <f>D9+D10+D11+D12+D13</f>
        <v>53831.270000000004</v>
      </c>
      <c r="E8" s="24">
        <f t="shared" si="2"/>
        <v>51577.07</v>
      </c>
      <c r="F8" s="24">
        <f t="shared" si="2"/>
        <v>54794.39</v>
      </c>
      <c r="G8" s="24">
        <f t="shared" si="2"/>
        <v>70354.38</v>
      </c>
      <c r="H8" s="24">
        <f t="shared" si="2"/>
        <v>57806.240000000005</v>
      </c>
      <c r="I8" s="24">
        <f t="shared" si="2"/>
        <v>54055.73</v>
      </c>
      <c r="J8" s="24">
        <f t="shared" si="2"/>
        <v>59218.780000000006</v>
      </c>
      <c r="K8" s="24">
        <f t="shared" si="2"/>
        <v>52321.16</v>
      </c>
      <c r="L8" s="24">
        <f t="shared" si="2"/>
        <v>69024.060000000012</v>
      </c>
      <c r="M8" s="24">
        <f t="shared" si="2"/>
        <v>51555.770000000004</v>
      </c>
      <c r="N8" s="24">
        <f t="shared" si="1"/>
        <v>682702.93</v>
      </c>
    </row>
    <row r="9" spans="1:14" ht="40.5" customHeight="1" x14ac:dyDescent="0.35">
      <c r="A9" s="28" t="s">
        <v>19</v>
      </c>
      <c r="B9" s="25">
        <v>2158.92</v>
      </c>
      <c r="C9" s="25">
        <v>2158.92</v>
      </c>
      <c r="D9" s="25">
        <v>2758.92</v>
      </c>
      <c r="E9" s="25">
        <v>5675.72</v>
      </c>
      <c r="F9" s="25">
        <v>8772.89</v>
      </c>
      <c r="G9" s="25">
        <v>19483.59</v>
      </c>
      <c r="H9" s="25">
        <f>3538.92+1408.33</f>
        <v>4947.25</v>
      </c>
      <c r="I9" s="25">
        <v>3944.82</v>
      </c>
      <c r="J9" s="25">
        <v>2158.92</v>
      </c>
      <c r="K9" s="25">
        <v>2158.92</v>
      </c>
      <c r="L9" s="25">
        <v>2158.92</v>
      </c>
      <c r="M9" s="25">
        <f>5635.92-3477</f>
        <v>2158.92</v>
      </c>
      <c r="N9" s="24">
        <f t="shared" si="1"/>
        <v>58536.709999999992</v>
      </c>
    </row>
    <row r="10" spans="1:14" ht="45.75" customHeight="1" x14ac:dyDescent="0.35">
      <c r="A10" s="28" t="s">
        <v>20</v>
      </c>
      <c r="B10" s="26">
        <v>6156</v>
      </c>
      <c r="C10" s="25">
        <v>7189.6</v>
      </c>
      <c r="D10" s="25">
        <v>7056</v>
      </c>
      <c r="E10" s="25">
        <v>6840</v>
      </c>
      <c r="F10" s="25">
        <v>6840</v>
      </c>
      <c r="G10" s="25">
        <v>6840</v>
      </c>
      <c r="H10" s="25">
        <v>11896.2</v>
      </c>
      <c r="I10" s="25">
        <v>9540</v>
      </c>
      <c r="J10" s="25">
        <v>11940.7</v>
      </c>
      <c r="K10" s="25">
        <v>10185.1</v>
      </c>
      <c r="L10" s="25">
        <v>8550</v>
      </c>
      <c r="M10" s="25">
        <v>9776</v>
      </c>
      <c r="N10" s="24">
        <f t="shared" si="1"/>
        <v>102809.60000000001</v>
      </c>
    </row>
    <row r="11" spans="1:14" ht="45.75" customHeight="1" x14ac:dyDescent="0.35">
      <c r="A11" s="36" t="s">
        <v>30</v>
      </c>
      <c r="B11" s="26">
        <v>1326.84</v>
      </c>
      <c r="C11" s="25"/>
      <c r="D11" s="25">
        <v>3445.44</v>
      </c>
      <c r="E11" s="25">
        <v>1269.27</v>
      </c>
      <c r="F11" s="25"/>
      <c r="G11" s="25">
        <v>1286.7</v>
      </c>
      <c r="H11" s="25"/>
      <c r="I11" s="25"/>
      <c r="J11" s="25"/>
      <c r="K11" s="25"/>
      <c r="L11" s="25"/>
      <c r="M11" s="25">
        <v>1033.1199999999999</v>
      </c>
      <c r="N11" s="24">
        <f t="shared" si="1"/>
        <v>8361.369999999999</v>
      </c>
    </row>
    <row r="12" spans="1:14" ht="45.75" customHeight="1" x14ac:dyDescent="0.35">
      <c r="A12" s="36" t="s">
        <v>38</v>
      </c>
      <c r="B12" s="26">
        <f>34621.37+13028.4+1155</f>
        <v>48804.770000000004</v>
      </c>
      <c r="C12" s="26">
        <v>34621.370000000003</v>
      </c>
      <c r="D12" s="25">
        <v>34621.370000000003</v>
      </c>
      <c r="E12" s="25">
        <v>34621.370000000003</v>
      </c>
      <c r="F12" s="25">
        <v>34621.370000000003</v>
      </c>
      <c r="G12" s="25">
        <v>34621.370000000003</v>
      </c>
      <c r="H12" s="25">
        <v>34621.370000000003</v>
      </c>
      <c r="I12" s="25">
        <v>34621.370000000003</v>
      </c>
      <c r="J12" s="25">
        <v>34621.370000000003</v>
      </c>
      <c r="K12" s="25">
        <v>34621.370000000003</v>
      </c>
      <c r="L12" s="25">
        <v>57721.37</v>
      </c>
      <c r="M12" s="25">
        <v>34621.370000000003</v>
      </c>
      <c r="N12" s="24">
        <f t="shared" si="1"/>
        <v>452739.83999999997</v>
      </c>
    </row>
    <row r="13" spans="1:14" ht="21.75" customHeight="1" x14ac:dyDescent="0.35">
      <c r="A13" s="28" t="s">
        <v>21</v>
      </c>
      <c r="B13" s="25">
        <v>4560.13</v>
      </c>
      <c r="C13" s="25">
        <v>1187.53</v>
      </c>
      <c r="D13" s="25">
        <v>5949.54</v>
      </c>
      <c r="E13" s="25">
        <v>3170.71</v>
      </c>
      <c r="F13" s="25">
        <v>4560.13</v>
      </c>
      <c r="G13" s="25">
        <v>8122.72</v>
      </c>
      <c r="H13" s="25">
        <v>6341.42</v>
      </c>
      <c r="I13" s="25">
        <v>5949.54</v>
      </c>
      <c r="J13" s="25">
        <v>10497.79</v>
      </c>
      <c r="K13" s="25">
        <v>5355.77</v>
      </c>
      <c r="L13" s="25">
        <v>593.77</v>
      </c>
      <c r="M13" s="25">
        <v>3966.36</v>
      </c>
      <c r="N13" s="25">
        <f t="shared" si="1"/>
        <v>60255.409999999996</v>
      </c>
    </row>
    <row r="14" spans="1:14" ht="23.25" customHeight="1" x14ac:dyDescent="0.35">
      <c r="A14" s="29" t="s">
        <v>22</v>
      </c>
      <c r="B14" s="24">
        <f>B15+B16+B17</f>
        <v>2948.9</v>
      </c>
      <c r="C14" s="24">
        <f t="shared" ref="C14:M14" si="3">C15+C16+C17</f>
        <v>0</v>
      </c>
      <c r="D14" s="24">
        <f t="shared" si="3"/>
        <v>0</v>
      </c>
      <c r="E14" s="24">
        <f t="shared" si="3"/>
        <v>0</v>
      </c>
      <c r="F14" s="24">
        <f t="shared" si="3"/>
        <v>4795.04</v>
      </c>
      <c r="G14" s="24">
        <f t="shared" si="3"/>
        <v>361240</v>
      </c>
      <c r="H14" s="24">
        <f t="shared" si="3"/>
        <v>29387.599999999999</v>
      </c>
      <c r="I14" s="24">
        <f t="shared" si="3"/>
        <v>61353.21</v>
      </c>
      <c r="J14" s="24">
        <f t="shared" si="3"/>
        <v>0</v>
      </c>
      <c r="K14" s="24">
        <f t="shared" si="3"/>
        <v>51760.03</v>
      </c>
      <c r="L14" s="24">
        <f t="shared" si="3"/>
        <v>3200</v>
      </c>
      <c r="M14" s="24">
        <f t="shared" si="3"/>
        <v>4047.54</v>
      </c>
      <c r="N14" s="24">
        <f>N15+N16+N17</f>
        <v>518732.32</v>
      </c>
    </row>
    <row r="15" spans="1:14" ht="42" customHeight="1" x14ac:dyDescent="0.35">
      <c r="A15" s="28" t="s">
        <v>23</v>
      </c>
      <c r="B15" s="25"/>
      <c r="C15" s="25"/>
      <c r="D15" s="25"/>
      <c r="E15" s="25"/>
      <c r="F15" s="25"/>
      <c r="G15" s="25"/>
      <c r="H15" s="25"/>
      <c r="I15" s="25"/>
      <c r="J15" s="25"/>
      <c r="K15" s="25">
        <v>51760.03</v>
      </c>
      <c r="L15" s="53"/>
      <c r="M15" s="25">
        <v>4047.54</v>
      </c>
      <c r="N15" s="25">
        <f>SUM(B15:M15)</f>
        <v>55807.57</v>
      </c>
    </row>
    <row r="16" spans="1:14" ht="40.5" customHeight="1" x14ac:dyDescent="0.35">
      <c r="A16" s="28" t="s">
        <v>24</v>
      </c>
      <c r="B16" s="25"/>
      <c r="C16" s="25"/>
      <c r="D16" s="25"/>
      <c r="E16" s="25"/>
      <c r="F16" s="25"/>
      <c r="G16" s="25">
        <v>361240</v>
      </c>
      <c r="H16" s="25">
        <v>29387.599999999999</v>
      </c>
      <c r="I16" s="25">
        <v>61353.21</v>
      </c>
      <c r="J16" s="25"/>
      <c r="K16" s="25"/>
      <c r="L16" s="25">
        <v>3200</v>
      </c>
      <c r="M16" s="25"/>
      <c r="N16" s="25">
        <f>SUM(B16:M16)</f>
        <v>455180.81</v>
      </c>
    </row>
    <row r="17" spans="1:14" ht="40.5" customHeight="1" x14ac:dyDescent="0.35">
      <c r="A17" s="36" t="s">
        <v>31</v>
      </c>
      <c r="B17" s="25">
        <v>2948.9</v>
      </c>
      <c r="C17" s="25"/>
      <c r="D17" s="25"/>
      <c r="E17" s="25"/>
      <c r="F17" s="25">
        <f>2995.04+1800</f>
        <v>4795.04</v>
      </c>
      <c r="G17" s="25"/>
      <c r="H17" s="25"/>
      <c r="I17" s="25"/>
      <c r="J17" s="25"/>
      <c r="K17" s="25"/>
      <c r="L17" s="25"/>
      <c r="M17" s="25"/>
      <c r="N17" s="25">
        <f>SUM(B17:M17)</f>
        <v>7743.9400000000005</v>
      </c>
    </row>
    <row r="18" spans="1:14" ht="40.5" customHeight="1" x14ac:dyDescent="0.35">
      <c r="A18" s="50" t="s">
        <v>50</v>
      </c>
      <c r="B18" s="25"/>
      <c r="C18" s="25"/>
      <c r="D18" s="25"/>
      <c r="E18" s="25"/>
      <c r="F18" s="25">
        <v>4314.5</v>
      </c>
      <c r="G18" s="25"/>
      <c r="H18" s="25">
        <f>4883+30700</f>
        <v>35583</v>
      </c>
      <c r="I18" s="25"/>
      <c r="J18" s="25"/>
      <c r="K18" s="25"/>
      <c r="L18" s="25"/>
      <c r="M18" s="25"/>
      <c r="N18" s="25">
        <f t="shared" si="1"/>
        <v>39897.5</v>
      </c>
    </row>
    <row r="19" spans="1:14" ht="40.5" customHeight="1" x14ac:dyDescent="0.35">
      <c r="A19" s="29" t="s">
        <v>53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0</v>
      </c>
    </row>
    <row r="20" spans="1:14" ht="40.5" customHeight="1" x14ac:dyDescent="0.35">
      <c r="A20" s="28" t="s">
        <v>54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>
        <f t="shared" si="5"/>
        <v>0</v>
      </c>
    </row>
    <row r="21" spans="1:14" ht="40.5" customHeight="1" x14ac:dyDescent="0.35">
      <c r="A21" s="28" t="s">
        <v>55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6" t="s">
        <v>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f t="shared" si="5"/>
        <v>0</v>
      </c>
    </row>
    <row r="23" spans="1:14" ht="39.75" customHeight="1" x14ac:dyDescent="0.35">
      <c r="A23" s="29" t="s">
        <v>58</v>
      </c>
      <c r="B23" s="24">
        <v>28704.69</v>
      </c>
      <c r="C23" s="24">
        <v>28704.69</v>
      </c>
      <c r="D23" s="24">
        <v>28704.69</v>
      </c>
      <c r="E23" s="24">
        <v>28704.69</v>
      </c>
      <c r="F23" s="24">
        <v>28704.69</v>
      </c>
      <c r="G23" s="24">
        <v>28704.69</v>
      </c>
      <c r="H23" s="24">
        <v>28704.69</v>
      </c>
      <c r="I23" s="24">
        <v>28704.69</v>
      </c>
      <c r="J23" s="24">
        <v>28704.69</v>
      </c>
      <c r="K23" s="24">
        <v>28704.69</v>
      </c>
      <c r="L23" s="24">
        <v>28704.69</v>
      </c>
      <c r="M23" s="24">
        <v>28704.69</v>
      </c>
      <c r="N23" s="24">
        <f t="shared" si="1"/>
        <v>344456.27999999997</v>
      </c>
    </row>
    <row r="24" spans="1:14" ht="22.5" customHeight="1" x14ac:dyDescent="0.35">
      <c r="A24" s="29" t="s">
        <v>25</v>
      </c>
      <c r="B24" s="37">
        <f>B4+B8+B14+B23+B18+B19</f>
        <v>160266.73000000001</v>
      </c>
      <c r="C24" s="37">
        <f t="shared" ref="C24:N24" si="6">C4+C8+C14+C23+C18+C19</f>
        <v>130978.59</v>
      </c>
      <c r="D24" s="37">
        <f>D4+D8+D14+D23+D18+D19</f>
        <v>139652.44</v>
      </c>
      <c r="E24" s="37">
        <f t="shared" si="6"/>
        <v>137398.24</v>
      </c>
      <c r="F24" s="37">
        <f t="shared" si="6"/>
        <v>149725.09999999998</v>
      </c>
      <c r="G24" s="37">
        <f t="shared" si="6"/>
        <v>517415.55</v>
      </c>
      <c r="H24" s="37">
        <f t="shared" si="6"/>
        <v>208598.01</v>
      </c>
      <c r="I24" s="37">
        <f t="shared" si="6"/>
        <v>201230.11</v>
      </c>
      <c r="J24" s="37">
        <f t="shared" si="6"/>
        <v>145039.95000000001</v>
      </c>
      <c r="K24" s="37">
        <f t="shared" si="6"/>
        <v>189902.36</v>
      </c>
      <c r="L24" s="37">
        <f t="shared" si="6"/>
        <v>158045.23000000001</v>
      </c>
      <c r="M24" s="37">
        <f t="shared" si="6"/>
        <v>144731.69999999998</v>
      </c>
      <c r="N24" s="37">
        <f t="shared" si="6"/>
        <v>2282984.0100000002</v>
      </c>
    </row>
    <row r="25" spans="1:14" ht="15.75" x14ac:dyDescent="0.25">
      <c r="A25" s="80" t="s">
        <v>60</v>
      </c>
      <c r="B25" s="80"/>
      <c r="C25" s="80"/>
      <c r="D25" s="30"/>
      <c r="E25" s="30"/>
      <c r="F25" s="30"/>
      <c r="G25" s="40"/>
      <c r="H25" s="30"/>
      <c r="I25" s="30"/>
      <c r="J25" s="30"/>
      <c r="K25" s="30"/>
      <c r="L25" s="81" t="s">
        <v>29</v>
      </c>
      <c r="M25" s="81"/>
      <c r="N25" s="81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80" t="s">
        <v>27</v>
      </c>
      <c r="B27" s="80"/>
      <c r="C27" s="80"/>
      <c r="D27" s="30"/>
      <c r="E27" s="30"/>
      <c r="F27" s="30"/>
      <c r="G27" s="30"/>
      <c r="H27" s="30"/>
      <c r="I27" s="30"/>
      <c r="J27" s="30"/>
      <c r="K27" s="30"/>
      <c r="L27" s="81" t="s">
        <v>33</v>
      </c>
      <c r="M27" s="81"/>
      <c r="N27" s="81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2"/>
  <sheetViews>
    <sheetView workbookViewId="0">
      <selection activeCell="D24" sqref="D24:D25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ht="15.75" x14ac:dyDescent="0.25">
      <c r="B1" s="51" t="s">
        <v>52</v>
      </c>
      <c r="C1" s="51"/>
      <c r="D1" s="51"/>
      <c r="E1" s="5"/>
      <c r="F1" s="5"/>
      <c r="G1" s="5"/>
    </row>
    <row r="2" spans="1:7" ht="15.75" x14ac:dyDescent="0.25">
      <c r="B2" s="51"/>
      <c r="C2" s="51" t="s">
        <v>51</v>
      </c>
      <c r="D2" s="51"/>
      <c r="E2" s="5"/>
      <c r="F2" s="5"/>
      <c r="G2" s="5"/>
    </row>
    <row r="3" spans="1:7" ht="15.75" x14ac:dyDescent="0.25">
      <c r="B3" s="51" t="s">
        <v>40</v>
      </c>
      <c r="C3" s="51"/>
      <c r="D3" s="51"/>
      <c r="E3" s="5"/>
      <c r="F3" s="5"/>
      <c r="G3" s="5"/>
    </row>
    <row r="4" spans="1:7" x14ac:dyDescent="0.25">
      <c r="A4" s="44" t="s">
        <v>41</v>
      </c>
      <c r="B4" s="44" t="s">
        <v>41</v>
      </c>
      <c r="C4" s="44"/>
      <c r="D4" s="44" t="s">
        <v>42</v>
      </c>
      <c r="E4" s="44" t="s">
        <v>43</v>
      </c>
    </row>
    <row r="5" spans="1:7" x14ac:dyDescent="0.25">
      <c r="A5" s="45" t="s">
        <v>44</v>
      </c>
      <c r="B5" s="45" t="s">
        <v>45</v>
      </c>
      <c r="C5" s="45" t="s">
        <v>46</v>
      </c>
      <c r="D5" s="45" t="s">
        <v>47</v>
      </c>
      <c r="E5" s="45" t="s">
        <v>48</v>
      </c>
    </row>
    <row r="6" spans="1:7" x14ac:dyDescent="0.25">
      <c r="A6" s="32"/>
      <c r="B6" s="32"/>
      <c r="C6" s="46"/>
      <c r="D6" s="47"/>
      <c r="E6" s="32"/>
    </row>
    <row r="7" spans="1:7" x14ac:dyDescent="0.25">
      <c r="A7" s="32"/>
      <c r="B7" s="32"/>
      <c r="C7" s="46"/>
      <c r="D7" s="47"/>
      <c r="E7" s="48"/>
    </row>
    <row r="8" spans="1:7" x14ac:dyDescent="0.25">
      <c r="A8" s="32"/>
      <c r="B8" s="32"/>
      <c r="C8" s="46"/>
      <c r="D8" s="47"/>
      <c r="E8" s="48"/>
    </row>
    <row r="9" spans="1:7" x14ac:dyDescent="0.25">
      <c r="A9" s="32"/>
      <c r="B9" s="32"/>
      <c r="C9" s="46"/>
      <c r="D9" s="47"/>
      <c r="E9" s="32"/>
    </row>
    <row r="10" spans="1:7" x14ac:dyDescent="0.25">
      <c r="A10" s="32"/>
      <c r="B10" s="32"/>
      <c r="C10" s="46"/>
      <c r="D10" s="47"/>
      <c r="E10" s="32"/>
    </row>
    <row r="11" spans="1:7" x14ac:dyDescent="0.25">
      <c r="A11" s="32"/>
      <c r="B11" s="32"/>
      <c r="C11" s="46"/>
      <c r="D11" s="47"/>
      <c r="E11" s="32"/>
    </row>
    <row r="12" spans="1:7" x14ac:dyDescent="0.25">
      <c r="A12" s="32"/>
      <c r="B12" s="32"/>
      <c r="C12" s="46"/>
      <c r="D12" s="47"/>
      <c r="E12" s="32"/>
    </row>
    <row r="13" spans="1:7" x14ac:dyDescent="0.25">
      <c r="A13" s="32"/>
      <c r="B13" s="32"/>
      <c r="C13" s="46"/>
      <c r="D13" s="47"/>
      <c r="E13" s="32"/>
    </row>
    <row r="14" spans="1:7" x14ac:dyDescent="0.25">
      <c r="A14" s="32"/>
      <c r="B14" s="32"/>
      <c r="C14" s="46"/>
      <c r="D14" s="47"/>
      <c r="E14" s="32"/>
    </row>
    <row r="15" spans="1:7" x14ac:dyDescent="0.25">
      <c r="A15" s="32"/>
      <c r="B15" s="32"/>
      <c r="C15" s="46"/>
      <c r="D15" s="47"/>
      <c r="E15" s="32"/>
    </row>
    <row r="16" spans="1:7" x14ac:dyDescent="0.25">
      <c r="A16" s="32"/>
      <c r="B16" s="32"/>
      <c r="C16" s="46"/>
      <c r="D16" s="47"/>
      <c r="E16" s="32"/>
    </row>
    <row r="17" spans="1:5" x14ac:dyDescent="0.25">
      <c r="A17" s="32"/>
      <c r="B17" s="32"/>
      <c r="C17" s="46"/>
      <c r="D17" s="47"/>
      <c r="E17" s="32"/>
    </row>
    <row r="18" spans="1:5" x14ac:dyDescent="0.25">
      <c r="A18" s="32"/>
      <c r="B18" s="32"/>
      <c r="C18" s="46"/>
      <c r="D18" s="47"/>
      <c r="E18" s="32"/>
    </row>
    <row r="19" spans="1:5" x14ac:dyDescent="0.25">
      <c r="A19" s="32"/>
      <c r="B19" s="32"/>
      <c r="C19" s="46"/>
      <c r="D19" s="47"/>
      <c r="E19" s="32"/>
    </row>
    <row r="20" spans="1:5" x14ac:dyDescent="0.25">
      <c r="A20" s="32"/>
      <c r="B20" s="32"/>
      <c r="C20" s="46"/>
      <c r="D20" s="32"/>
      <c r="E20" s="32"/>
    </row>
    <row r="21" spans="1:5" x14ac:dyDescent="0.25">
      <c r="A21" s="32"/>
      <c r="B21" s="32"/>
      <c r="C21" s="46"/>
      <c r="D21" s="32"/>
      <c r="E21" s="32"/>
    </row>
    <row r="22" spans="1:5" x14ac:dyDescent="0.25">
      <c r="A22" s="32"/>
      <c r="B22" s="32"/>
      <c r="C22" s="46"/>
      <c r="D22" s="32"/>
      <c r="E22" s="32"/>
    </row>
    <row r="23" spans="1:5" x14ac:dyDescent="0.25">
      <c r="A23" s="32"/>
      <c r="B23" s="32"/>
      <c r="C23" s="46"/>
      <c r="D23" s="32"/>
      <c r="E23" s="32"/>
    </row>
    <row r="24" spans="1:5" x14ac:dyDescent="0.25">
      <c r="A24" s="32"/>
      <c r="B24" s="32"/>
      <c r="C24" s="46"/>
      <c r="D24" s="32"/>
      <c r="E24" s="32"/>
    </row>
    <row r="25" spans="1:5" x14ac:dyDescent="0.25">
      <c r="A25" s="32"/>
      <c r="B25" s="32"/>
      <c r="C25" s="46"/>
      <c r="D25" s="32"/>
      <c r="E25" s="32"/>
    </row>
    <row r="26" spans="1:5" x14ac:dyDescent="0.25">
      <c r="A26" s="32"/>
      <c r="B26" s="32"/>
      <c r="C26" s="46"/>
      <c r="D26" s="32"/>
      <c r="E26" s="32"/>
    </row>
    <row r="27" spans="1:5" x14ac:dyDescent="0.25">
      <c r="A27" s="32"/>
      <c r="B27" s="32"/>
      <c r="C27" s="46"/>
      <c r="D27" s="32"/>
      <c r="E27" s="32"/>
    </row>
    <row r="28" spans="1:5" x14ac:dyDescent="0.25">
      <c r="A28" s="32"/>
      <c r="B28" s="32"/>
      <c r="C28" s="46"/>
      <c r="D28" s="32"/>
      <c r="E28" s="32"/>
    </row>
    <row r="29" spans="1:5" x14ac:dyDescent="0.25">
      <c r="A29" s="32"/>
      <c r="B29" s="32"/>
      <c r="C29" s="46"/>
      <c r="D29" s="13"/>
      <c r="E29" s="13"/>
    </row>
    <row r="30" spans="1:5" x14ac:dyDescent="0.25">
      <c r="A30" s="13"/>
      <c r="B30" s="13"/>
      <c r="C30" s="13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13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13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13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3"/>
      <c r="D41" s="13"/>
      <c r="E41" s="13"/>
    </row>
    <row r="42" spans="1:5" x14ac:dyDescent="0.25">
      <c r="A42" s="13"/>
      <c r="B42" s="13"/>
      <c r="C42" s="13"/>
      <c r="D42" s="13"/>
      <c r="E42" s="13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5"/>
  <sheetViews>
    <sheetView workbookViewId="0">
      <selection activeCell="D13" sqref="D13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31"/>
      <c r="B1" s="77" t="s">
        <v>64</v>
      </c>
      <c r="C1" s="77"/>
      <c r="D1" s="77"/>
    </row>
    <row r="2" spans="1:4" ht="15.75" x14ac:dyDescent="0.25">
      <c r="A2" s="31"/>
      <c r="B2" s="78" t="s">
        <v>51</v>
      </c>
      <c r="C2" s="78"/>
      <c r="D2" s="78"/>
    </row>
    <row r="3" spans="1:4" ht="15.75" x14ac:dyDescent="0.25">
      <c r="A3" s="31"/>
      <c r="B3" s="77" t="s">
        <v>49</v>
      </c>
      <c r="C3" s="77"/>
      <c r="D3" s="77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9"/>
      <c r="B5" s="3" t="s">
        <v>8</v>
      </c>
      <c r="C5" s="9"/>
      <c r="D5" s="9"/>
    </row>
    <row r="6" spans="1:4" x14ac:dyDescent="0.25">
      <c r="A6" s="11">
        <v>1</v>
      </c>
      <c r="B6" s="11" t="s">
        <v>88</v>
      </c>
      <c r="C6" s="11">
        <v>968.3</v>
      </c>
      <c r="D6" s="3"/>
    </row>
    <row r="7" spans="1:4" x14ac:dyDescent="0.25">
      <c r="A7" s="13">
        <v>2</v>
      </c>
      <c r="B7" s="11" t="s">
        <v>89</v>
      </c>
      <c r="C7" s="11">
        <v>3346.2</v>
      </c>
      <c r="D7" s="12"/>
    </row>
    <row r="8" spans="1:4" x14ac:dyDescent="0.25">
      <c r="A8" s="13"/>
      <c r="B8" s="3" t="s">
        <v>86</v>
      </c>
      <c r="C8" s="20">
        <f>SUM(C6:C7)</f>
        <v>4314.5</v>
      </c>
      <c r="D8" s="49">
        <f>C8</f>
        <v>4314.5</v>
      </c>
    </row>
    <row r="9" spans="1:4" x14ac:dyDescent="0.25">
      <c r="A9" s="13"/>
      <c r="B9" s="3" t="s">
        <v>10</v>
      </c>
      <c r="C9" s="16"/>
      <c r="D9" s="49"/>
    </row>
    <row r="10" spans="1:4" x14ac:dyDescent="0.25">
      <c r="A10" s="13">
        <v>1</v>
      </c>
      <c r="B10" s="11" t="s">
        <v>101</v>
      </c>
      <c r="C10" s="16">
        <v>4883</v>
      </c>
      <c r="D10" s="49"/>
    </row>
    <row r="11" spans="1:4" x14ac:dyDescent="0.25">
      <c r="A11" s="32">
        <v>2</v>
      </c>
      <c r="B11" s="46" t="s">
        <v>104</v>
      </c>
      <c r="C11" s="13">
        <v>30700</v>
      </c>
      <c r="D11" s="12"/>
    </row>
    <row r="12" spans="1:4" x14ac:dyDescent="0.25">
      <c r="A12" s="14"/>
      <c r="B12" s="54" t="s">
        <v>99</v>
      </c>
      <c r="C12" s="76">
        <f>SUM(C10:C11)</f>
        <v>35583</v>
      </c>
      <c r="D12" s="52">
        <f>C12+D8</f>
        <v>39897.5</v>
      </c>
    </row>
    <row r="13" spans="1:4" x14ac:dyDescent="0.25">
      <c r="A13" s="13"/>
      <c r="B13" s="3"/>
      <c r="C13" s="13"/>
      <c r="D13" s="13"/>
    </row>
    <row r="14" spans="1:4" x14ac:dyDescent="0.25">
      <c r="A14" s="13"/>
      <c r="B14" s="13"/>
      <c r="C14" s="12"/>
      <c r="D14" s="12"/>
    </row>
    <row r="15" spans="1:4" x14ac:dyDescent="0.25">
      <c r="A15" s="13"/>
      <c r="B15" s="12"/>
      <c r="C15" s="13"/>
      <c r="D15" s="12"/>
    </row>
    <row r="16" spans="1:4" x14ac:dyDescent="0.25">
      <c r="A16" s="13"/>
      <c r="B16" s="13"/>
      <c r="C16" s="13"/>
      <c r="D16" s="12"/>
    </row>
    <row r="17" spans="1:4" x14ac:dyDescent="0.25">
      <c r="A17" s="13"/>
      <c r="B17" s="13"/>
      <c r="C17" s="13"/>
      <c r="D17" s="12"/>
    </row>
    <row r="18" spans="1:4" x14ac:dyDescent="0.25">
      <c r="A18" s="13"/>
      <c r="B18" s="54"/>
      <c r="C18" s="12"/>
      <c r="D18" s="12"/>
    </row>
    <row r="19" spans="1:4" x14ac:dyDescent="0.25">
      <c r="A19" s="13"/>
      <c r="B19" s="39"/>
      <c r="C19" s="13"/>
      <c r="D19" s="12"/>
    </row>
    <row r="20" spans="1:4" x14ac:dyDescent="0.25">
      <c r="A20" s="13"/>
      <c r="B20" s="11"/>
      <c r="C20" s="13"/>
      <c r="D20" s="12"/>
    </row>
    <row r="21" spans="1:4" x14ac:dyDescent="0.25">
      <c r="A21" s="13"/>
      <c r="B21" s="12"/>
      <c r="C21" s="12"/>
      <c r="D21" s="12"/>
    </row>
    <row r="22" spans="1:4" x14ac:dyDescent="0.25">
      <c r="A22" s="13"/>
      <c r="B22" s="12"/>
      <c r="C22" s="13"/>
      <c r="D22" s="13"/>
    </row>
    <row r="23" spans="1:4" x14ac:dyDescent="0.25">
      <c r="A23" s="13"/>
      <c r="B23" s="13"/>
      <c r="C23" s="12"/>
      <c r="D23" s="12"/>
    </row>
    <row r="24" spans="1:4" x14ac:dyDescent="0.25">
      <c r="A24" s="13"/>
      <c r="B24" s="3"/>
      <c r="C24" s="13"/>
      <c r="D24" s="12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1"/>
      <c r="C26" s="13"/>
      <c r="D26" s="12"/>
    </row>
    <row r="27" spans="1:4" x14ac:dyDescent="0.25">
      <c r="A27" s="13"/>
      <c r="B27" s="11"/>
      <c r="C27" s="13"/>
      <c r="D27" s="12"/>
    </row>
    <row r="28" spans="1:4" x14ac:dyDescent="0.25">
      <c r="A28" s="13"/>
      <c r="B28" s="11"/>
      <c r="C28" s="13"/>
      <c r="D28" s="12"/>
    </row>
    <row r="29" spans="1:4" x14ac:dyDescent="0.25">
      <c r="A29" s="13"/>
      <c r="B29" s="3"/>
      <c r="C29" s="12"/>
      <c r="D29" s="12"/>
    </row>
    <row r="30" spans="1:4" x14ac:dyDescent="0.25">
      <c r="A30" s="13"/>
      <c r="B30" s="12"/>
      <c r="C30" s="12"/>
      <c r="D30" s="12"/>
    </row>
    <row r="31" spans="1:4" x14ac:dyDescent="0.25">
      <c r="A31" s="13"/>
      <c r="B31" s="13"/>
      <c r="C31" s="13"/>
      <c r="D31" s="12"/>
    </row>
    <row r="32" spans="1:4" x14ac:dyDescent="0.25">
      <c r="A32" s="13"/>
      <c r="B32" s="11"/>
      <c r="C32" s="13"/>
      <c r="D32" s="12"/>
    </row>
    <row r="33" spans="1:4" x14ac:dyDescent="0.25">
      <c r="A33" s="13"/>
      <c r="B33" s="3"/>
      <c r="C33" s="12"/>
      <c r="D33" s="12"/>
    </row>
    <row r="34" spans="1:4" x14ac:dyDescent="0.25">
      <c r="A34" s="13"/>
      <c r="B34" s="3"/>
      <c r="C34" s="13"/>
      <c r="D34" s="12"/>
    </row>
    <row r="35" spans="1:4" x14ac:dyDescent="0.25">
      <c r="A35" s="13"/>
      <c r="B35" s="13"/>
      <c r="C35" s="13"/>
      <c r="D35" s="12"/>
    </row>
    <row r="36" spans="1:4" x14ac:dyDescent="0.25">
      <c r="A36" s="13"/>
      <c r="B36" s="3"/>
      <c r="C36" s="13"/>
      <c r="D36" s="12"/>
    </row>
    <row r="37" spans="1:4" x14ac:dyDescent="0.25">
      <c r="A37" s="13"/>
      <c r="B37" s="11"/>
      <c r="C37" s="12"/>
      <c r="D37" s="12"/>
    </row>
    <row r="38" spans="1:4" x14ac:dyDescent="0.25">
      <c r="A38" s="13"/>
      <c r="B38" s="11"/>
      <c r="C38" s="13"/>
      <c r="D38" s="12"/>
    </row>
    <row r="39" spans="1:4" x14ac:dyDescent="0.25">
      <c r="A39" s="13"/>
      <c r="B39" s="11"/>
      <c r="C39" s="13"/>
      <c r="D39" s="12"/>
    </row>
    <row r="40" spans="1:4" x14ac:dyDescent="0.25">
      <c r="A40" s="13"/>
      <c r="B40" s="13"/>
      <c r="C40" s="13"/>
      <c r="D40" s="12"/>
    </row>
    <row r="41" spans="1:4" x14ac:dyDescent="0.25">
      <c r="A41" s="13"/>
      <c r="B41" s="12"/>
      <c r="C41" s="12"/>
      <c r="D41" s="12"/>
    </row>
    <row r="42" spans="1:4" x14ac:dyDescent="0.25">
      <c r="A42" s="13"/>
      <c r="B42" s="12"/>
      <c r="C42" s="13"/>
      <c r="D42" s="13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1"/>
      <c r="C44" s="13"/>
      <c r="D44" s="12"/>
    </row>
    <row r="45" spans="1:4" x14ac:dyDescent="0.25">
      <c r="A45" s="13"/>
      <c r="B45" s="12"/>
      <c r="C45" s="12"/>
      <c r="D45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2025-01-30T03:41:58Z</cp:lastPrinted>
  <dcterms:created xsi:type="dcterms:W3CDTF">2011-07-25T05:21:17Z</dcterms:created>
  <dcterms:modified xsi:type="dcterms:W3CDTF">2025-01-30T03:54:21Z</dcterms:modified>
</cp:coreProperties>
</file>