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F849AAE6-BC33-43A1-8FA7-3984AA28A4C1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C57" i="2"/>
  <c r="D57" i="2" s="1"/>
  <c r="D69" i="1"/>
  <c r="C69" i="1"/>
  <c r="D15" i="4"/>
  <c r="C15" i="4"/>
  <c r="D20" i="3"/>
  <c r="D12" i="6"/>
  <c r="C53" i="2"/>
  <c r="D53" i="2" s="1"/>
  <c r="D64" i="1"/>
  <c r="C64" i="1"/>
  <c r="D10" i="6"/>
  <c r="D49" i="2"/>
  <c r="C49" i="2"/>
  <c r="D60" i="1"/>
  <c r="C60" i="1"/>
  <c r="D10" i="4"/>
  <c r="C10" i="4"/>
  <c r="C9" i="4"/>
  <c r="C8" i="4"/>
  <c r="D18" i="3"/>
  <c r="C18" i="3"/>
  <c r="D45" i="2"/>
  <c r="C45" i="2"/>
  <c r="D54" i="1"/>
  <c r="C54" i="1"/>
  <c r="D14" i="3"/>
  <c r="C14" i="3"/>
  <c r="D12" i="9"/>
  <c r="D38" i="2"/>
  <c r="C38" i="2"/>
  <c r="D49" i="1"/>
  <c r="C49" i="1"/>
  <c r="C42" i="1"/>
  <c r="H9" i="5"/>
  <c r="D10" i="3"/>
  <c r="D10" i="9"/>
  <c r="C10" i="9"/>
  <c r="D33" i="2"/>
  <c r="C33" i="2"/>
  <c r="C8" i="9"/>
  <c r="D8" i="9" s="1"/>
  <c r="C29" i="2"/>
  <c r="C37" i="1"/>
  <c r="C25" i="2" l="1"/>
  <c r="C27" i="1"/>
  <c r="C30" i="1" s="1"/>
  <c r="C21" i="2"/>
  <c r="D21" i="2" s="1"/>
  <c r="C23" i="1"/>
  <c r="C16" i="2"/>
  <c r="D16" i="2" s="1"/>
  <c r="C18" i="1"/>
  <c r="D6" i="3"/>
  <c r="D8" i="3" s="1"/>
  <c r="C8" i="6"/>
  <c r="D8" i="6" s="1"/>
  <c r="D25" i="2" l="1"/>
  <c r="D29" i="2" s="1"/>
  <c r="C12" i="2"/>
  <c r="D12" i="2" s="1"/>
  <c r="C14" i="1"/>
  <c r="D6" i="4"/>
  <c r="C8" i="1"/>
  <c r="D8" i="1" s="1"/>
  <c r="B7" i="5"/>
  <c r="D14" i="1" l="1"/>
  <c r="D18" i="1" s="1"/>
  <c r="D23" i="1" s="1"/>
  <c r="D30" i="1" s="1"/>
  <c r="D37" i="1" s="1"/>
  <c r="D42" i="1" s="1"/>
  <c r="C8" i="2"/>
  <c r="D8" i="2" s="1"/>
  <c r="H8" i="5" l="1"/>
  <c r="N18" i="5"/>
  <c r="M4" i="5" l="1"/>
  <c r="L4" i="5"/>
  <c r="K4" i="5"/>
  <c r="J4" i="5"/>
  <c r="I4" i="5"/>
  <c r="H4" i="5"/>
  <c r="G4" i="5"/>
  <c r="F4" i="5"/>
  <c r="E4" i="5"/>
  <c r="D4" i="5"/>
  <c r="C4" i="5"/>
  <c r="B4" i="5"/>
  <c r="B19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N17" i="5"/>
  <c r="N7" i="5"/>
  <c r="N12" i="5"/>
  <c r="N11" i="5"/>
  <c r="M8" i="5"/>
  <c r="L8" i="5"/>
  <c r="K8" i="5"/>
  <c r="J8" i="5"/>
  <c r="I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H24" i="5"/>
  <c r="M24" i="5"/>
  <c r="I24" i="5"/>
  <c r="L24" i="5"/>
  <c r="G24" i="5"/>
  <c r="K24" i="5"/>
  <c r="J24" i="5"/>
  <c r="F24" i="5"/>
  <c r="E24" i="5"/>
  <c r="D24" i="5"/>
  <c r="C24" i="5"/>
  <c r="N20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<sst xmlns="http://schemas.openxmlformats.org/spreadsheetml/2006/main" count="245" uniqueCount="113">
  <si>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</si>
  <si>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</si>
  <si>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</si>
  <si>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</si>
  <si>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</si>
  <si>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</si>
  <si>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</si>
  <si>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</si>
  <si>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</si>
  <si>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</si>
  <si>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</si>
  <si>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</si>
  <si>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</si>
  <si>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</si>
  <si>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</si>
  <si>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</si>
  <si>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</si>
  <si>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</si>
  <si>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</si>
  <si>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</si>
  <si>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</si>
  <si>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</si>
  <si>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</si>
  <si>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</si>
  <si>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</si>
  <si>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</si>
  <si>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</si>
  <si>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</si>
  <si>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</si>
  <si>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</si>
  <si>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</si>
  <si>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</si>
  <si>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</si>
  <si>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</si>
  <si>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</si>
  <si>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</si>
  <si>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</si>
  <si>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</si>
  <si>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</si>
  <si>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</si>
  <si>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</si>
  <si>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</si>
  <si>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Сосновая,49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</si>
  <si>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</si>
  <si>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</si>
  <si>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</si>
  <si>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</si>
  <si>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</si>
  <si>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</si>
  <si>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</si>
  <si>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</si>
  <si>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</si>
  <si>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</si>
  <si>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</si>
  <si>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</si>
  <si>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</si>
  <si>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Лицевой счёт 2024г</t>
  </si>
  <si>
    <t>Замена канализационного стояка Квартира №47</t>
  </si>
  <si>
    <t>Обработка подвалов раствором гипохлорида Подъезд №1,2</t>
  </si>
  <si>
    <t>Частичный ремонт канализационного стояка Квартира №93</t>
  </si>
  <si>
    <t>Итого за февраль</t>
  </si>
  <si>
    <t>Замена светильников 2 штук Подъезд №2</t>
  </si>
  <si>
    <t>Замена лампочек в подвале Подъезд №1,2</t>
  </si>
  <si>
    <t>Замена доводчика входной двери Подезд №1</t>
  </si>
  <si>
    <t>Итого за март</t>
  </si>
  <si>
    <t>Частичная замена стояка отопления квартира №54</t>
  </si>
  <si>
    <t>Итого за апрель</t>
  </si>
  <si>
    <t>Демонтаж и поклейка напольной плитки в подъезде №2 9 этаж</t>
  </si>
  <si>
    <t>Ремонт двери подъезд №2</t>
  </si>
  <si>
    <t>Устранение течи ливневой трубы подъезд №1 9 этаж, замена соединений</t>
  </si>
  <si>
    <t>Установка двух поливочных крана подъезд №1,2</t>
  </si>
  <si>
    <t>Демонтаж общедомовых приборов учета на поверку</t>
  </si>
  <si>
    <t>Итого за май</t>
  </si>
  <si>
    <t>Поверка общедомового счетчика</t>
  </si>
  <si>
    <t>Услуги доставки счетчиков</t>
  </si>
  <si>
    <t>Замена крана для полива подъезд №2</t>
  </si>
  <si>
    <t>Итого за июнь</t>
  </si>
  <si>
    <t>Скос травы на придомоывой территории</t>
  </si>
  <si>
    <t>Демонтаж, монтаж и ремонт детской карусели</t>
  </si>
  <si>
    <t>Итого за июль</t>
  </si>
  <si>
    <t>Выданы жителям материалы для покраски на придомовой территории</t>
  </si>
  <si>
    <t>Частичный ремонт кровли</t>
  </si>
  <si>
    <t>Замена элемента питания на тепловом, общедомовом приборе учета</t>
  </si>
  <si>
    <t>Установка ПРЭМ в подвале</t>
  </si>
  <si>
    <t>Частичная замена стояка, нарезка резьбы квартира №73</t>
  </si>
  <si>
    <t>Замена крана 1/2 в подвале на стояке отопления подъезд №1</t>
  </si>
  <si>
    <t>Итого за август</t>
  </si>
  <si>
    <t>Очистка от мусора подъедных козырьков</t>
  </si>
  <si>
    <t>Приобретение и выдача на руки председателю совета волейбольной сетки</t>
  </si>
  <si>
    <t>Частичный ремонт кровли квартира №144</t>
  </si>
  <si>
    <t>Частичный ремонт кровли подъездных козырьков подъезд № 1,2</t>
  </si>
  <si>
    <t>Демонтаж летнего водопровода</t>
  </si>
  <si>
    <t>Итого за сентябрь</t>
  </si>
  <si>
    <t>Установка табличек пожарная безопасность</t>
  </si>
  <si>
    <t xml:space="preserve">Таблички пожарная безопасность </t>
  </si>
  <si>
    <t>Ремонт короба под ливневую канализацию подъезд №2  9 этаж</t>
  </si>
  <si>
    <t>Демонтаж, зачистка  напольной плитки в подъезде №1,2. Частичная замазка фасада</t>
  </si>
  <si>
    <t>Ремонт подъездных козырьков подъезд №1,2</t>
  </si>
  <si>
    <t>Частичная замена стояка отопления квартира №15</t>
  </si>
  <si>
    <t>Замена насоса на стояке отопления в подвале подъезд №1,2</t>
  </si>
  <si>
    <t>Замена отвода на канализационном стояке в подвале подъезд №1</t>
  </si>
  <si>
    <t>Замена муфты на ливневой трубе подъезд №1</t>
  </si>
  <si>
    <t>Итого за октябрь</t>
  </si>
  <si>
    <t>Замена фотореле в подъезде №2</t>
  </si>
  <si>
    <t>Итого за ноябрь</t>
  </si>
  <si>
    <t>Замена светильника подъезд №1</t>
  </si>
  <si>
    <t>Снятие участка укрытия вентиляции и частичный ремонт укрытия парапета (крыша)</t>
  </si>
  <si>
    <t>Замена стояка отопления квартира №16</t>
  </si>
  <si>
    <t>Частичная замена стояка отопления квартира №17</t>
  </si>
  <si>
    <t>Замена стояка отопления и отвода к радиатору  квартира №90</t>
  </si>
  <si>
    <t>Замена двух кранов на стояке отопления квартира №63</t>
  </si>
  <si>
    <t>Итого за декабрь</t>
  </si>
  <si>
    <t>Частичная замена стояка отопления квартира №120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</si>
</sst>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0" fillId="0" borderId="6" xfId="0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opLeftCell="A52" workbookViewId="0">
      <selection activeCell="D70" sqref="D7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55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42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3"/>
      <c r="B5" s="54" t="s">
        <v>2</v>
      </c>
      <c r="C5" s="53"/>
      <c r="D5" s="53"/>
      <c r="E5" s="1"/>
      <c r="F5" s="1"/>
      <c r="G5" s="1"/>
      <c r="H5" s="1"/>
    </row>
    <row r="6" spans="1:8" ht="30" x14ac:dyDescent="0.25">
      <c r="A6" s="55">
        <v>1</v>
      </c>
      <c r="B6" s="55" t="s">
        <v>47</v>
      </c>
      <c r="C6" s="55">
        <v>1223.92</v>
      </c>
      <c r="D6" s="54"/>
      <c r="E6" s="1"/>
      <c r="F6" s="1"/>
    </row>
    <row r="7" spans="1:8" ht="60" x14ac:dyDescent="0.25">
      <c r="A7" s="55">
        <v>2</v>
      </c>
      <c r="B7" s="55" t="s">
        <v>52</v>
      </c>
      <c r="C7" s="55">
        <v>935</v>
      </c>
      <c r="D7" s="55"/>
      <c r="E7" s="1"/>
      <c r="F7" s="1"/>
    </row>
    <row r="8" spans="1:8" x14ac:dyDescent="0.25">
      <c r="A8" s="55"/>
      <c r="B8" s="54" t="s">
        <v>53</v>
      </c>
      <c r="C8" s="54">
        <f>SUM(C6:C7)</f>
        <v>2158.92</v>
      </c>
      <c r="D8" s="54">
        <f>C8</f>
        <v>2158.92</v>
      </c>
      <c r="E8" s="1"/>
      <c r="F8" s="1"/>
    </row>
    <row r="9" spans="1:8" x14ac:dyDescent="0.25">
      <c r="A9" s="53"/>
      <c r="B9" s="54" t="s">
        <v>5</v>
      </c>
      <c r="C9" s="53"/>
      <c r="D9" s="53"/>
      <c r="E9" s="1"/>
      <c r="F9" s="1"/>
    </row>
    <row r="10" spans="1:8" ht="30" x14ac:dyDescent="0.25">
      <c r="A10" s="55">
        <v>1</v>
      </c>
      <c r="B10" s="55" t="s">
        <v>47</v>
      </c>
      <c r="C10" s="55">
        <v>1223.92</v>
      </c>
      <c r="D10" s="54"/>
      <c r="E10" s="1"/>
      <c r="F10" s="1"/>
    </row>
    <row r="11" spans="1:8" ht="60" x14ac:dyDescent="0.25">
      <c r="A11" s="55">
        <v>2</v>
      </c>
      <c r="B11" s="55" t="s">
        <v>52</v>
      </c>
      <c r="C11" s="55">
        <v>935</v>
      </c>
      <c r="D11" s="55"/>
      <c r="E11" s="1"/>
      <c r="F11" s="1"/>
    </row>
    <row r="12" spans="1:8" s="5" customFormat="1" ht="30" x14ac:dyDescent="0.25">
      <c r="A12" s="55">
        <v>3</v>
      </c>
      <c r="B12" s="55" t="s">
        <v>58</v>
      </c>
      <c r="C12" s="55">
        <v>459</v>
      </c>
      <c r="D12" s="55"/>
      <c r="E12" s="4"/>
      <c r="F12" s="4"/>
    </row>
    <row r="13" spans="1:8" s="5" customFormat="1" ht="30" x14ac:dyDescent="0.25">
      <c r="A13" s="55">
        <v>4</v>
      </c>
      <c r="B13" s="55" t="s">
        <v>59</v>
      </c>
      <c r="C13" s="55">
        <v>1004.3</v>
      </c>
      <c r="D13" s="54"/>
      <c r="E13" s="4"/>
      <c r="F13" s="4"/>
    </row>
    <row r="14" spans="1:8" s="5" customFormat="1" x14ac:dyDescent="0.25">
      <c r="A14" s="55"/>
      <c r="B14" s="54" t="s">
        <v>60</v>
      </c>
      <c r="C14" s="54">
        <f>SUM(C10:C13)</f>
        <v>3622.2200000000003</v>
      </c>
      <c r="D14" s="54">
        <f>C14+D8</f>
        <v>5781.14</v>
      </c>
      <c r="E14" s="4"/>
      <c r="F14" s="4"/>
    </row>
    <row r="15" spans="1:8" s="5" customFormat="1" x14ac:dyDescent="0.25">
      <c r="A15" s="53"/>
      <c r="B15" s="54" t="s">
        <v>3</v>
      </c>
      <c r="C15" s="53"/>
      <c r="D15" s="53"/>
      <c r="E15" s="4"/>
      <c r="F15" s="4"/>
    </row>
    <row r="16" spans="1:8" s="5" customFormat="1" ht="30" x14ac:dyDescent="0.25">
      <c r="A16" s="55">
        <v>1</v>
      </c>
      <c r="B16" s="55" t="s">
        <v>47</v>
      </c>
      <c r="C16" s="55">
        <v>1223.92</v>
      </c>
      <c r="D16" s="54"/>
      <c r="E16" s="4"/>
      <c r="F16" s="4"/>
    </row>
    <row r="17" spans="1:6" ht="60" x14ac:dyDescent="0.25">
      <c r="A17" s="55">
        <v>2</v>
      </c>
      <c r="B17" s="55" t="s">
        <v>52</v>
      </c>
      <c r="C17" s="55">
        <v>935</v>
      </c>
      <c r="D17" s="55"/>
      <c r="E17" s="1"/>
      <c r="F17" s="1"/>
    </row>
    <row r="18" spans="1:6" x14ac:dyDescent="0.25">
      <c r="A18" s="55"/>
      <c r="B18" s="54" t="s">
        <v>64</v>
      </c>
      <c r="C18" s="54">
        <f>SUM(C16:C17)</f>
        <v>2158.92</v>
      </c>
      <c r="D18" s="54">
        <f>C18+D14</f>
        <v>7940.06</v>
      </c>
      <c r="E18" s="1"/>
      <c r="F18" s="1"/>
    </row>
    <row r="19" spans="1:6" x14ac:dyDescent="0.25">
      <c r="A19" s="53"/>
      <c r="B19" s="54" t="s">
        <v>7</v>
      </c>
      <c r="C19" s="53"/>
      <c r="D19" s="53"/>
      <c r="E19" s="1"/>
      <c r="F19" s="1"/>
    </row>
    <row r="20" spans="1:6" ht="30" x14ac:dyDescent="0.25">
      <c r="A20" s="55">
        <v>1</v>
      </c>
      <c r="B20" s="55" t="s">
        <v>47</v>
      </c>
      <c r="C20" s="55">
        <v>1223.92</v>
      </c>
      <c r="D20" s="54"/>
      <c r="E20" s="1"/>
      <c r="F20" s="1"/>
    </row>
    <row r="21" spans="1:6" ht="60" x14ac:dyDescent="0.25">
      <c r="A21" s="55">
        <v>2</v>
      </c>
      <c r="B21" s="55" t="s">
        <v>52</v>
      </c>
      <c r="C21" s="55">
        <v>935</v>
      </c>
      <c r="D21" s="55"/>
      <c r="E21" s="1"/>
      <c r="F21" s="1"/>
    </row>
    <row r="22" spans="1:6" s="5" customFormat="1" ht="30" x14ac:dyDescent="0.25">
      <c r="A22" s="53">
        <v>3</v>
      </c>
      <c r="B22" s="55" t="s">
        <v>65</v>
      </c>
      <c r="C22" s="55">
        <v>1815.6</v>
      </c>
      <c r="D22" s="53"/>
      <c r="E22" s="4"/>
      <c r="F22" s="4"/>
    </row>
    <row r="23" spans="1:6" s="5" customFormat="1" x14ac:dyDescent="0.25">
      <c r="A23" s="55"/>
      <c r="B23" s="54" t="s">
        <v>66</v>
      </c>
      <c r="C23" s="54">
        <f>SUM(C20:C22)</f>
        <v>3974.52</v>
      </c>
      <c r="D23" s="54">
        <f>C23+D18</f>
        <v>11914.58</v>
      </c>
      <c r="E23" s="4"/>
      <c r="F23" s="4"/>
    </row>
    <row r="24" spans="1:6" s="5" customFormat="1" x14ac:dyDescent="0.25">
      <c r="A24" s="53"/>
      <c r="B24" s="54" t="s">
        <v>8</v>
      </c>
      <c r="C24" s="53"/>
      <c r="D24" s="53"/>
      <c r="E24" s="4"/>
      <c r="F24" s="4"/>
    </row>
    <row r="25" spans="1:6" ht="30" x14ac:dyDescent="0.25">
      <c r="A25" s="55">
        <v>1</v>
      </c>
      <c r="B25" s="55" t="s">
        <v>47</v>
      </c>
      <c r="C25" s="55">
        <v>1223.92</v>
      </c>
      <c r="D25" s="54"/>
      <c r="E25" s="1"/>
      <c r="F25" s="1"/>
    </row>
    <row r="26" spans="1:6" ht="60" x14ac:dyDescent="0.25">
      <c r="A26" s="55">
        <v>2</v>
      </c>
      <c r="B26" s="55" t="s">
        <v>52</v>
      </c>
      <c r="C26" s="55">
        <v>935</v>
      </c>
      <c r="D26" s="55"/>
      <c r="E26" s="1"/>
      <c r="F26" s="1"/>
    </row>
    <row r="27" spans="1:6" ht="30" x14ac:dyDescent="0.25">
      <c r="A27" s="55">
        <v>3</v>
      </c>
      <c r="B27" s="55" t="s">
        <v>69</v>
      </c>
      <c r="C27" s="55">
        <f>459+1728.3</f>
        <v>2187.3000000000002</v>
      </c>
      <c r="D27" s="54"/>
      <c r="E27" s="1"/>
      <c r="F27" s="1"/>
    </row>
    <row r="28" spans="1:6" x14ac:dyDescent="0.25">
      <c r="A28" s="55">
        <v>4</v>
      </c>
      <c r="B28" s="55" t="s">
        <v>70</v>
      </c>
      <c r="C28" s="55">
        <v>610.47</v>
      </c>
      <c r="D28" s="54"/>
      <c r="E28" s="1"/>
      <c r="F28" s="1"/>
    </row>
    <row r="29" spans="1:6" ht="30" x14ac:dyDescent="0.25">
      <c r="A29" s="53">
        <v>5</v>
      </c>
      <c r="B29" s="55" t="s">
        <v>71</v>
      </c>
      <c r="C29" s="55">
        <v>1549.5</v>
      </c>
      <c r="D29" s="53"/>
      <c r="E29" s="1"/>
      <c r="F29" s="1"/>
    </row>
    <row r="30" spans="1:6" x14ac:dyDescent="0.25">
      <c r="A30" s="55"/>
      <c r="B30" s="54" t="s">
        <v>72</v>
      </c>
      <c r="C30" s="54">
        <f>SUM(C25:C29)</f>
        <v>6506.1900000000005</v>
      </c>
      <c r="D30" s="54">
        <f>C30+D23</f>
        <v>18420.77</v>
      </c>
      <c r="E30" s="1"/>
      <c r="F30" s="1"/>
    </row>
    <row r="31" spans="1:6" x14ac:dyDescent="0.25">
      <c r="A31" s="53"/>
      <c r="B31" s="54" t="s">
        <v>9</v>
      </c>
      <c r="C31" s="53"/>
      <c r="D31" s="53"/>
      <c r="E31" s="1"/>
      <c r="F31" s="1"/>
    </row>
    <row r="32" spans="1:6" ht="30" x14ac:dyDescent="0.25">
      <c r="A32" s="55">
        <v>1</v>
      </c>
      <c r="B32" s="55" t="s">
        <v>47</v>
      </c>
      <c r="C32" s="55">
        <v>1223.92</v>
      </c>
      <c r="D32" s="54"/>
      <c r="E32" s="1"/>
      <c r="F32" s="1"/>
    </row>
    <row r="33" spans="1:6" ht="60" x14ac:dyDescent="0.25">
      <c r="A33" s="55">
        <v>2</v>
      </c>
      <c r="B33" s="55" t="s">
        <v>52</v>
      </c>
      <c r="C33" s="55">
        <v>935</v>
      </c>
      <c r="D33" s="55"/>
      <c r="E33" s="1"/>
      <c r="F33" s="1"/>
    </row>
    <row r="34" spans="1:6" x14ac:dyDescent="0.25">
      <c r="A34" s="55">
        <v>3</v>
      </c>
      <c r="B34" s="55" t="s">
        <v>73</v>
      </c>
      <c r="C34" s="55">
        <v>15250</v>
      </c>
      <c r="D34" s="54"/>
      <c r="E34" s="1"/>
      <c r="F34" s="1"/>
    </row>
    <row r="35" spans="1:6" x14ac:dyDescent="0.25">
      <c r="A35" s="53">
        <v>4</v>
      </c>
      <c r="B35" s="55" t="s">
        <v>74</v>
      </c>
      <c r="C35" s="55">
        <v>1356.23</v>
      </c>
      <c r="D35" s="53"/>
      <c r="E35" s="1"/>
      <c r="F35" s="1"/>
    </row>
    <row r="36" spans="1:6" x14ac:dyDescent="0.25">
      <c r="A36" s="55">
        <v>5</v>
      </c>
      <c r="B36" s="55" t="s">
        <v>75</v>
      </c>
      <c r="C36" s="55">
        <v>965.3</v>
      </c>
      <c r="D36" s="54"/>
      <c r="E36" s="1"/>
      <c r="F36" s="1"/>
    </row>
    <row r="37" spans="1:6" x14ac:dyDescent="0.25">
      <c r="A37" s="55"/>
      <c r="B37" s="54" t="s">
        <v>76</v>
      </c>
      <c r="C37" s="54">
        <f>SUM(C32:C36)</f>
        <v>19730.449999999997</v>
      </c>
      <c r="D37" s="54">
        <f>C37+D30</f>
        <v>38151.22</v>
      </c>
      <c r="E37" s="1"/>
      <c r="F37" s="1"/>
    </row>
    <row r="38" spans="1:6" x14ac:dyDescent="0.25">
      <c r="A38" s="53"/>
      <c r="B38" s="54" t="s">
        <v>10</v>
      </c>
      <c r="C38" s="53"/>
      <c r="D38" s="53"/>
      <c r="E38" s="1"/>
      <c r="F38" s="1"/>
    </row>
    <row r="39" spans="1:6" ht="30" x14ac:dyDescent="0.25">
      <c r="A39" s="55">
        <v>1</v>
      </c>
      <c r="B39" s="55" t="s">
        <v>47</v>
      </c>
      <c r="C39" s="55">
        <v>1223.92</v>
      </c>
      <c r="D39" s="54"/>
      <c r="E39" s="1"/>
      <c r="F39" s="1"/>
    </row>
    <row r="40" spans="1:6" ht="60" x14ac:dyDescent="0.25">
      <c r="A40" s="55">
        <v>2</v>
      </c>
      <c r="B40" s="55" t="s">
        <v>52</v>
      </c>
      <c r="C40" s="55">
        <v>935</v>
      </c>
      <c r="D40" s="55"/>
      <c r="E40" s="1"/>
      <c r="F40" s="1"/>
    </row>
    <row r="41" spans="1:6" ht="30" x14ac:dyDescent="0.25">
      <c r="A41" s="55">
        <v>3</v>
      </c>
      <c r="B41" s="55" t="s">
        <v>82</v>
      </c>
      <c r="C41" s="55">
        <v>1408.33</v>
      </c>
      <c r="D41" s="55"/>
      <c r="E41" s="1"/>
      <c r="F41" s="1"/>
    </row>
    <row r="42" spans="1:6" x14ac:dyDescent="0.25">
      <c r="A42" s="55"/>
      <c r="B42" s="54" t="s">
        <v>79</v>
      </c>
      <c r="C42" s="54">
        <f>SUM(C39:C41)</f>
        <v>3567.25</v>
      </c>
      <c r="D42" s="54">
        <f>C42+D37</f>
        <v>41718.47</v>
      </c>
      <c r="E42" s="1"/>
      <c r="F42" s="1"/>
    </row>
    <row r="43" spans="1:6" x14ac:dyDescent="0.25">
      <c r="A43" s="53"/>
      <c r="B43" s="54" t="s">
        <v>11</v>
      </c>
      <c r="C43" s="53"/>
      <c r="D43" s="53"/>
      <c r="E43" s="1"/>
      <c r="F43" s="1"/>
    </row>
    <row r="44" spans="1:6" ht="30" x14ac:dyDescent="0.25">
      <c r="A44" s="55">
        <v>1</v>
      </c>
      <c r="B44" s="55" t="s">
        <v>47</v>
      </c>
      <c r="C44" s="55">
        <v>1223.92</v>
      </c>
      <c r="D44" s="54"/>
      <c r="E44" s="1"/>
      <c r="F44" s="1"/>
    </row>
    <row r="45" spans="1:6" ht="60" x14ac:dyDescent="0.25">
      <c r="A45" s="55">
        <v>2</v>
      </c>
      <c r="B45" s="55" t="s">
        <v>52</v>
      </c>
      <c r="C45" s="55">
        <v>935</v>
      </c>
      <c r="D45" s="55"/>
      <c r="E45" s="1"/>
      <c r="F45" s="1"/>
    </row>
    <row r="46" spans="1:6" x14ac:dyDescent="0.25">
      <c r="A46" s="53">
        <v>3</v>
      </c>
      <c r="B46" s="55" t="s">
        <v>83</v>
      </c>
      <c r="C46" s="53">
        <v>2850.8</v>
      </c>
      <c r="D46" s="53"/>
      <c r="E46" s="1"/>
      <c r="F46" s="1"/>
    </row>
    <row r="47" spans="1:6" ht="30" x14ac:dyDescent="0.25">
      <c r="A47" s="55">
        <v>4</v>
      </c>
      <c r="B47" s="55" t="s">
        <v>84</v>
      </c>
      <c r="C47" s="55">
        <v>2447.52</v>
      </c>
      <c r="D47" s="54"/>
      <c r="E47" s="1"/>
      <c r="F47" s="1"/>
    </row>
    <row r="48" spans="1:6" ht="30" x14ac:dyDescent="0.25">
      <c r="A48" s="55">
        <v>5</v>
      </c>
      <c r="B48" s="55" t="s">
        <v>85</v>
      </c>
      <c r="C48" s="55">
        <v>1890.9</v>
      </c>
      <c r="D48" s="55"/>
      <c r="E48" s="1"/>
      <c r="F48" s="1"/>
    </row>
    <row r="49" spans="1:6" x14ac:dyDescent="0.25">
      <c r="A49" s="55"/>
      <c r="B49" s="54" t="s">
        <v>86</v>
      </c>
      <c r="C49" s="54">
        <f>SUM(C44:C48)</f>
        <v>9348.14</v>
      </c>
      <c r="D49" s="54">
        <f>C49+D42</f>
        <v>51066.61</v>
      </c>
      <c r="E49" s="1"/>
      <c r="F49" s="1"/>
    </row>
    <row r="50" spans="1:6" x14ac:dyDescent="0.25">
      <c r="A50" s="53"/>
      <c r="B50" s="54" t="s">
        <v>12</v>
      </c>
      <c r="C50" s="53"/>
      <c r="D50" s="53"/>
      <c r="E50" s="1"/>
      <c r="F50" s="1"/>
    </row>
    <row r="51" spans="1:6" ht="30" x14ac:dyDescent="0.25">
      <c r="A51" s="55">
        <v>1</v>
      </c>
      <c r="B51" s="55" t="s">
        <v>47</v>
      </c>
      <c r="C51" s="55">
        <v>1223.92</v>
      </c>
      <c r="D51" s="54"/>
      <c r="E51" s="1"/>
      <c r="F51" s="1"/>
    </row>
    <row r="52" spans="1:6" ht="60" x14ac:dyDescent="0.25">
      <c r="A52" s="55">
        <v>2</v>
      </c>
      <c r="B52" s="55" t="s">
        <v>52</v>
      </c>
      <c r="C52" s="55">
        <v>935</v>
      </c>
      <c r="D52" s="55"/>
      <c r="E52" s="1"/>
      <c r="F52" s="1"/>
    </row>
    <row r="53" spans="1:6" x14ac:dyDescent="0.25">
      <c r="A53" s="53">
        <v>3</v>
      </c>
      <c r="B53" s="55" t="s">
        <v>91</v>
      </c>
      <c r="C53" s="55">
        <v>690</v>
      </c>
      <c r="D53" s="53"/>
      <c r="E53" s="1"/>
      <c r="F53" s="1"/>
    </row>
    <row r="54" spans="1:6" x14ac:dyDescent="0.25">
      <c r="A54" s="55"/>
      <c r="B54" s="54" t="s">
        <v>92</v>
      </c>
      <c r="C54" s="54">
        <f>SUM(C51:C53)</f>
        <v>2848.92</v>
      </c>
      <c r="D54" s="54">
        <f>C54+D49</f>
        <v>53915.53</v>
      </c>
      <c r="E54" s="1"/>
      <c r="F54" s="1"/>
    </row>
    <row r="55" spans="1:6" x14ac:dyDescent="0.25">
      <c r="A55" s="53"/>
      <c r="B55" s="54" t="s">
        <v>13</v>
      </c>
      <c r="C55" s="53"/>
      <c r="D55" s="53"/>
      <c r="E55" s="1"/>
      <c r="F55" s="1"/>
    </row>
    <row r="56" spans="1:6" ht="30" x14ac:dyDescent="0.25">
      <c r="A56" s="55">
        <v>1</v>
      </c>
      <c r="B56" s="55" t="s">
        <v>47</v>
      </c>
      <c r="C56" s="55">
        <v>1223.92</v>
      </c>
      <c r="D56" s="54"/>
      <c r="E56" s="1"/>
      <c r="F56" s="1"/>
    </row>
    <row r="57" spans="1:6" ht="60" x14ac:dyDescent="0.25">
      <c r="A57" s="55">
        <v>2</v>
      </c>
      <c r="B57" s="55" t="s">
        <v>52</v>
      </c>
      <c r="C57" s="55">
        <v>935</v>
      </c>
      <c r="D57" s="55"/>
      <c r="E57" s="1"/>
      <c r="F57" s="1"/>
    </row>
    <row r="58" spans="1:6" ht="30" x14ac:dyDescent="0.25">
      <c r="A58" s="55">
        <v>3</v>
      </c>
      <c r="B58" s="55" t="s">
        <v>100</v>
      </c>
      <c r="C58" s="55">
        <v>1205</v>
      </c>
      <c r="D58" s="54"/>
      <c r="E58" s="1"/>
      <c r="F58" s="1"/>
    </row>
    <row r="59" spans="1:6" x14ac:dyDescent="0.25">
      <c r="A59" s="55">
        <v>4</v>
      </c>
      <c r="B59" s="55" t="s">
        <v>101</v>
      </c>
      <c r="C59" s="55">
        <v>1534.3</v>
      </c>
      <c r="D59" s="55"/>
      <c r="E59" s="1"/>
      <c r="F59" s="1"/>
    </row>
    <row r="60" spans="1:6" x14ac:dyDescent="0.25">
      <c r="A60" s="11"/>
      <c r="B60" s="3" t="s">
        <v>102</v>
      </c>
      <c r="C60" s="3">
        <f>SUM(C56:C59)</f>
        <v>4898.22</v>
      </c>
      <c r="D60" s="3">
        <f>C60+D54</f>
        <v>58813.75</v>
      </c>
      <c r="E60" s="1"/>
      <c r="F60" s="1"/>
    </row>
    <row r="61" spans="1:6" x14ac:dyDescent="0.25">
      <c r="A61" s="53"/>
      <c r="B61" s="54" t="s">
        <v>14</v>
      </c>
      <c r="C61" s="53"/>
      <c r="D61" s="53"/>
      <c r="E61" s="1"/>
      <c r="F61" s="1"/>
    </row>
    <row r="62" spans="1:6" ht="30" x14ac:dyDescent="0.25">
      <c r="A62" s="55">
        <v>1</v>
      </c>
      <c r="B62" s="55" t="s">
        <v>47</v>
      </c>
      <c r="C62" s="55">
        <v>1223.92</v>
      </c>
      <c r="D62" s="54"/>
      <c r="E62" s="1"/>
      <c r="F62" s="1"/>
    </row>
    <row r="63" spans="1:6" ht="60" x14ac:dyDescent="0.25">
      <c r="A63" s="55">
        <v>2</v>
      </c>
      <c r="B63" s="55" t="s">
        <v>52</v>
      </c>
      <c r="C63" s="55">
        <v>935</v>
      </c>
      <c r="D63" s="55"/>
      <c r="E63" s="1"/>
      <c r="F63" s="1"/>
    </row>
    <row r="64" spans="1:6" x14ac:dyDescent="0.25">
      <c r="A64" s="55"/>
      <c r="B64" s="54" t="s">
        <v>104</v>
      </c>
      <c r="C64" s="54">
        <f>SUM(C62:C63)</f>
        <v>2158.92</v>
      </c>
      <c r="D64" s="54">
        <f>C64+D60</f>
        <v>60972.67</v>
      </c>
      <c r="E64" s="1"/>
      <c r="F64" s="1"/>
    </row>
    <row r="65" spans="1:6" x14ac:dyDescent="0.25">
      <c r="A65" s="53"/>
      <c r="B65" s="54" t="s">
        <v>15</v>
      </c>
      <c r="C65" s="53"/>
      <c r="D65" s="53"/>
      <c r="E65" s="1"/>
      <c r="F65" s="1"/>
    </row>
    <row r="66" spans="1:6" ht="30" x14ac:dyDescent="0.25">
      <c r="A66" s="55">
        <v>1</v>
      </c>
      <c r="B66" s="55" t="s">
        <v>47</v>
      </c>
      <c r="C66" s="55">
        <v>1223.92</v>
      </c>
      <c r="D66" s="54"/>
      <c r="E66" s="1"/>
      <c r="F66" s="1"/>
    </row>
    <row r="67" spans="1:6" ht="60" x14ac:dyDescent="0.25">
      <c r="A67" s="55">
        <v>2</v>
      </c>
      <c r="B67" s="55" t="s">
        <v>52</v>
      </c>
      <c r="C67" s="55">
        <v>935</v>
      </c>
      <c r="D67" s="55"/>
      <c r="E67" s="1"/>
      <c r="F67" s="1"/>
    </row>
    <row r="68" spans="1:6" ht="30" x14ac:dyDescent="0.25">
      <c r="A68" s="55">
        <v>3</v>
      </c>
      <c r="B68" s="55" t="s">
        <v>110</v>
      </c>
      <c r="C68" s="55">
        <v>3531.4</v>
      </c>
      <c r="D68" s="55"/>
      <c r="E68" s="1"/>
      <c r="F68" s="1"/>
    </row>
    <row r="69" spans="1:6" x14ac:dyDescent="0.25">
      <c r="A69" s="55"/>
      <c r="B69" s="54" t="s">
        <v>111</v>
      </c>
      <c r="C69" s="54">
        <f>SUM(C66:C68)</f>
        <v>5690.32</v>
      </c>
      <c r="D69" s="54">
        <f>C69+D64</f>
        <v>66662.989999999991</v>
      </c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11"/>
      <c r="C71" s="11"/>
      <c r="D71" s="3"/>
      <c r="E71" s="1"/>
      <c r="F71" s="1"/>
    </row>
    <row r="72" spans="1:6" x14ac:dyDescent="0.25">
      <c r="A72" s="11"/>
      <c r="B72" s="11"/>
      <c r="C72" s="11"/>
      <c r="D72" s="3"/>
      <c r="E72" s="1"/>
      <c r="F72" s="1"/>
    </row>
    <row r="73" spans="1:6" x14ac:dyDescent="0.25">
      <c r="A73" s="11"/>
      <c r="B73" s="40"/>
      <c r="C73" s="11"/>
      <c r="D73" s="3"/>
      <c r="E73" s="1"/>
      <c r="F7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opLeftCell="A28" workbookViewId="0">
      <selection activeCell="B59" sqref="B59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6" t="s">
        <v>55</v>
      </c>
      <c r="C1" s="66"/>
      <c r="D1" s="66"/>
      <c r="E1" s="6"/>
      <c r="F1" s="6"/>
      <c r="G1" s="6"/>
    </row>
    <row r="2" spans="1:15" ht="15.95" customHeight="1" x14ac:dyDescent="0.25">
      <c r="A2" s="1"/>
      <c r="B2" s="2" t="s">
        <v>42</v>
      </c>
      <c r="C2" s="31"/>
      <c r="D2" s="31"/>
      <c r="E2" s="1"/>
      <c r="F2" s="1"/>
      <c r="G2" s="1"/>
    </row>
    <row r="3" spans="1:15" ht="15.95" customHeight="1" x14ac:dyDescent="0.25">
      <c r="A3" s="1"/>
      <c r="B3" s="66" t="s">
        <v>6</v>
      </c>
      <c r="C3" s="66"/>
      <c r="D3" s="6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3"/>
      <c r="B5" s="54" t="s">
        <v>2</v>
      </c>
      <c r="C5" s="53"/>
      <c r="D5" s="53"/>
      <c r="E5" s="1"/>
      <c r="F5" s="1"/>
      <c r="G5" s="1"/>
    </row>
    <row r="6" spans="1:15" x14ac:dyDescent="0.25">
      <c r="A6" s="53">
        <v>1</v>
      </c>
      <c r="B6" s="55" t="s">
        <v>49</v>
      </c>
      <c r="C6" s="55">
        <v>5184</v>
      </c>
      <c r="D6" s="56"/>
      <c r="E6" s="1"/>
      <c r="F6" s="1"/>
      <c r="G6" s="1"/>
    </row>
    <row r="7" spans="1:15" s="1" customFormat="1" x14ac:dyDescent="0.25">
      <c r="A7" s="55">
        <v>2</v>
      </c>
      <c r="B7" s="55" t="s">
        <v>50</v>
      </c>
      <c r="C7" s="55">
        <v>4176</v>
      </c>
      <c r="D7" s="55"/>
      <c r="H7"/>
      <c r="I7"/>
      <c r="J7"/>
      <c r="K7"/>
      <c r="L7"/>
      <c r="M7"/>
      <c r="N7"/>
      <c r="O7"/>
    </row>
    <row r="8" spans="1:15" s="4" customFormat="1" x14ac:dyDescent="0.25">
      <c r="A8" s="55"/>
      <c r="B8" s="54" t="s">
        <v>53</v>
      </c>
      <c r="C8" s="54">
        <f>SUM(C6:C7)</f>
        <v>9360</v>
      </c>
      <c r="D8" s="54">
        <f>C8</f>
        <v>9360</v>
      </c>
      <c r="F8" s="1"/>
      <c r="H8"/>
      <c r="I8"/>
      <c r="J8"/>
      <c r="K8"/>
      <c r="L8"/>
      <c r="M8"/>
      <c r="N8"/>
      <c r="O8"/>
    </row>
    <row r="9" spans="1:15" s="1" customFormat="1" ht="15" customHeight="1" x14ac:dyDescent="0.25">
      <c r="A9" s="53"/>
      <c r="B9" s="54" t="s">
        <v>5</v>
      </c>
      <c r="C9" s="53"/>
      <c r="D9" s="53"/>
      <c r="H9"/>
      <c r="I9"/>
      <c r="J9"/>
      <c r="K9"/>
      <c r="L9"/>
      <c r="M9"/>
      <c r="N9"/>
      <c r="O9"/>
    </row>
    <row r="10" spans="1:15" s="1" customFormat="1" x14ac:dyDescent="0.25">
      <c r="A10" s="53">
        <v>1</v>
      </c>
      <c r="B10" s="55" t="s">
        <v>49</v>
      </c>
      <c r="C10" s="55">
        <v>5184</v>
      </c>
      <c r="D10" s="56"/>
      <c r="H10"/>
      <c r="I10"/>
      <c r="J10"/>
      <c r="K10"/>
      <c r="L10"/>
      <c r="M10"/>
      <c r="N10"/>
      <c r="O10"/>
    </row>
    <row r="11" spans="1:15" s="1" customFormat="1" x14ac:dyDescent="0.25">
      <c r="A11" s="55">
        <v>2</v>
      </c>
      <c r="B11" s="55" t="s">
        <v>50</v>
      </c>
      <c r="C11" s="55">
        <v>4176</v>
      </c>
      <c r="D11" s="55"/>
      <c r="H11"/>
      <c r="I11"/>
      <c r="J11"/>
      <c r="K11"/>
      <c r="L11"/>
      <c r="M11"/>
      <c r="N11"/>
      <c r="O11"/>
    </row>
    <row r="12" spans="1:15" s="1" customFormat="1" x14ac:dyDescent="0.25">
      <c r="A12" s="55"/>
      <c r="B12" s="54" t="s">
        <v>60</v>
      </c>
      <c r="C12" s="54">
        <f>SUM(C10:C11)</f>
        <v>9360</v>
      </c>
      <c r="D12" s="54">
        <f>C12</f>
        <v>9360</v>
      </c>
      <c r="H12"/>
      <c r="I12"/>
      <c r="J12"/>
      <c r="K12"/>
      <c r="L12"/>
      <c r="M12"/>
      <c r="N12"/>
      <c r="O12"/>
    </row>
    <row r="13" spans="1:15" s="4" customFormat="1" x14ac:dyDescent="0.25">
      <c r="A13" s="53"/>
      <c r="B13" s="54" t="s">
        <v>3</v>
      </c>
      <c r="C13" s="53"/>
      <c r="D13" s="53"/>
      <c r="H13"/>
      <c r="I13"/>
      <c r="J13"/>
      <c r="K13"/>
      <c r="L13"/>
      <c r="M13"/>
      <c r="N13"/>
      <c r="O13"/>
    </row>
    <row r="14" spans="1:15" s="4" customFormat="1" x14ac:dyDescent="0.25">
      <c r="A14" s="53">
        <v>1</v>
      </c>
      <c r="B14" s="55" t="s">
        <v>49</v>
      </c>
      <c r="C14" s="55">
        <v>5184</v>
      </c>
      <c r="D14" s="56"/>
      <c r="H14"/>
      <c r="I14"/>
      <c r="J14"/>
      <c r="K14"/>
      <c r="L14"/>
      <c r="M14"/>
      <c r="N14"/>
      <c r="O14"/>
    </row>
    <row r="15" spans="1:15" s="4" customFormat="1" x14ac:dyDescent="0.25">
      <c r="A15" s="55">
        <v>2</v>
      </c>
      <c r="B15" s="55" t="s">
        <v>50</v>
      </c>
      <c r="C15" s="55">
        <v>4176</v>
      </c>
      <c r="D15" s="55"/>
      <c r="H15"/>
      <c r="I15"/>
      <c r="J15"/>
      <c r="K15"/>
      <c r="L15"/>
      <c r="M15"/>
      <c r="N15"/>
      <c r="O15"/>
    </row>
    <row r="16" spans="1:15" s="4" customFormat="1" x14ac:dyDescent="0.25">
      <c r="A16" s="55"/>
      <c r="B16" s="54" t="s">
        <v>64</v>
      </c>
      <c r="C16" s="54">
        <f>SUM(C14:C15)</f>
        <v>9360</v>
      </c>
      <c r="D16" s="54">
        <f>C16</f>
        <v>9360</v>
      </c>
      <c r="H16"/>
      <c r="I16"/>
      <c r="J16"/>
      <c r="K16"/>
      <c r="L16"/>
      <c r="M16"/>
      <c r="N16"/>
      <c r="O16"/>
    </row>
    <row r="17" spans="1:15" s="4" customFormat="1" x14ac:dyDescent="0.25">
      <c r="A17" s="53"/>
      <c r="B17" s="54" t="s">
        <v>7</v>
      </c>
      <c r="C17" s="53"/>
      <c r="D17" s="53"/>
      <c r="H17"/>
      <c r="I17"/>
      <c r="J17"/>
      <c r="K17"/>
      <c r="L17"/>
      <c r="M17"/>
      <c r="N17"/>
      <c r="O17"/>
    </row>
    <row r="18" spans="1:15" s="1" customFormat="1" x14ac:dyDescent="0.25">
      <c r="A18" s="53">
        <v>1</v>
      </c>
      <c r="B18" s="55" t="s">
        <v>49</v>
      </c>
      <c r="C18" s="55">
        <v>5760</v>
      </c>
      <c r="D18" s="56"/>
      <c r="H18"/>
      <c r="I18"/>
      <c r="J18"/>
      <c r="K18"/>
      <c r="L18"/>
      <c r="M18"/>
      <c r="N18"/>
      <c r="O18"/>
    </row>
    <row r="19" spans="1:15" s="1" customFormat="1" x14ac:dyDescent="0.25">
      <c r="A19" s="55">
        <v>2</v>
      </c>
      <c r="B19" s="55" t="s">
        <v>50</v>
      </c>
      <c r="C19" s="55">
        <v>4176</v>
      </c>
      <c r="D19" s="55"/>
      <c r="H19"/>
      <c r="I19"/>
      <c r="J19"/>
      <c r="K19"/>
      <c r="L19"/>
      <c r="M19"/>
      <c r="N19"/>
      <c r="O19"/>
    </row>
    <row r="20" spans="1:15" s="1" customFormat="1" ht="30" x14ac:dyDescent="0.25">
      <c r="A20" s="53">
        <v>3</v>
      </c>
      <c r="B20" s="55" t="s">
        <v>67</v>
      </c>
      <c r="C20" s="55">
        <v>3205.4</v>
      </c>
      <c r="D20" s="54"/>
      <c r="H20"/>
      <c r="I20"/>
      <c r="J20"/>
      <c r="K20"/>
      <c r="L20"/>
      <c r="M20"/>
      <c r="N20"/>
      <c r="O20"/>
    </row>
    <row r="21" spans="1:15" s="1" customFormat="1" x14ac:dyDescent="0.25">
      <c r="A21" s="53"/>
      <c r="B21" s="54" t="s">
        <v>66</v>
      </c>
      <c r="C21" s="54">
        <f>SUM(C18:C20)</f>
        <v>13141.4</v>
      </c>
      <c r="D21" s="54">
        <f>C21+D16</f>
        <v>22501.4</v>
      </c>
      <c r="H21"/>
      <c r="I21"/>
      <c r="J21"/>
      <c r="K21"/>
      <c r="L21"/>
      <c r="M21"/>
      <c r="N21"/>
      <c r="O21"/>
    </row>
    <row r="22" spans="1:15" s="1" customFormat="1" x14ac:dyDescent="0.25">
      <c r="A22" s="53"/>
      <c r="B22" s="54" t="s">
        <v>8</v>
      </c>
      <c r="C22" s="53"/>
      <c r="D22" s="53"/>
      <c r="H22"/>
      <c r="I22"/>
      <c r="J22"/>
      <c r="K22"/>
      <c r="L22"/>
      <c r="M22"/>
      <c r="N22"/>
      <c r="O22"/>
    </row>
    <row r="23" spans="1:15" s="4" customFormat="1" x14ac:dyDescent="0.25">
      <c r="A23" s="53">
        <v>1</v>
      </c>
      <c r="B23" s="55" t="s">
        <v>49</v>
      </c>
      <c r="C23" s="55">
        <v>5760</v>
      </c>
      <c r="D23" s="56"/>
      <c r="H23"/>
      <c r="I23"/>
      <c r="J23"/>
      <c r="K23"/>
      <c r="L23"/>
      <c r="M23"/>
      <c r="N23"/>
      <c r="O23"/>
    </row>
    <row r="24" spans="1:15" s="1" customFormat="1" x14ac:dyDescent="0.25">
      <c r="A24" s="55">
        <v>2</v>
      </c>
      <c r="B24" s="55" t="s">
        <v>50</v>
      </c>
      <c r="C24" s="55">
        <v>4176</v>
      </c>
      <c r="D24" s="55"/>
      <c r="H24"/>
      <c r="I24"/>
      <c r="J24"/>
      <c r="K24"/>
      <c r="L24"/>
      <c r="M24"/>
      <c r="N24"/>
      <c r="O24"/>
    </row>
    <row r="25" spans="1:15" s="1" customFormat="1" x14ac:dyDescent="0.25">
      <c r="A25" s="55"/>
      <c r="B25" s="54" t="s">
        <v>72</v>
      </c>
      <c r="C25" s="54">
        <f>SUM(C23:C24)</f>
        <v>9936</v>
      </c>
      <c r="D25" s="54">
        <f>C25+D21</f>
        <v>32437.4</v>
      </c>
      <c r="H25"/>
      <c r="I25"/>
      <c r="J25"/>
      <c r="K25"/>
      <c r="L25"/>
      <c r="M25"/>
      <c r="N25"/>
      <c r="O25"/>
    </row>
    <row r="26" spans="1:15" s="1" customFormat="1" x14ac:dyDescent="0.25">
      <c r="A26" s="53"/>
      <c r="B26" s="54" t="s">
        <v>9</v>
      </c>
      <c r="C26" s="53"/>
      <c r="D26" s="53"/>
      <c r="H26"/>
      <c r="I26"/>
      <c r="J26"/>
      <c r="K26"/>
      <c r="L26"/>
      <c r="M26"/>
      <c r="N26"/>
      <c r="O26"/>
    </row>
    <row r="27" spans="1:15" s="1" customFormat="1" x14ac:dyDescent="0.25">
      <c r="A27" s="53">
        <v>1</v>
      </c>
      <c r="B27" s="55" t="s">
        <v>49</v>
      </c>
      <c r="C27" s="55">
        <v>5760</v>
      </c>
      <c r="D27" s="56"/>
      <c r="H27"/>
      <c r="I27"/>
      <c r="J27"/>
      <c r="K27"/>
      <c r="L27"/>
      <c r="M27"/>
      <c r="N27"/>
      <c r="O27"/>
    </row>
    <row r="28" spans="1:15" s="1" customFormat="1" x14ac:dyDescent="0.25">
      <c r="A28" s="55">
        <v>2</v>
      </c>
      <c r="B28" s="55" t="s">
        <v>50</v>
      </c>
      <c r="C28" s="55">
        <v>4176</v>
      </c>
      <c r="D28" s="55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55"/>
      <c r="B29" s="54" t="s">
        <v>76</v>
      </c>
      <c r="C29" s="54">
        <f>SUM(C27:C28)</f>
        <v>9936</v>
      </c>
      <c r="D29" s="54">
        <f>C29+D25</f>
        <v>42373.4</v>
      </c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3"/>
      <c r="B30" s="54" t="s">
        <v>10</v>
      </c>
      <c r="C30" s="53"/>
      <c r="D30" s="53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53">
        <v>1</v>
      </c>
      <c r="B31" s="55" t="s">
        <v>49</v>
      </c>
      <c r="C31" s="55">
        <v>7200</v>
      </c>
      <c r="D31" s="56"/>
      <c r="H31"/>
      <c r="I31"/>
      <c r="J31"/>
      <c r="K31"/>
      <c r="L31"/>
      <c r="M31"/>
      <c r="N31"/>
      <c r="O31"/>
    </row>
    <row r="32" spans="1:15" s="1" customFormat="1" x14ac:dyDescent="0.25">
      <c r="A32" s="55">
        <v>2</v>
      </c>
      <c r="B32" s="55" t="s">
        <v>50</v>
      </c>
      <c r="C32" s="55">
        <v>4176</v>
      </c>
      <c r="D32" s="55"/>
      <c r="H32"/>
      <c r="I32"/>
      <c r="J32"/>
      <c r="K32"/>
      <c r="L32"/>
      <c r="M32"/>
      <c r="N32"/>
      <c r="O32"/>
    </row>
    <row r="33" spans="1:4" s="1" customFormat="1" x14ac:dyDescent="0.25">
      <c r="A33" s="53"/>
      <c r="B33" s="54" t="s">
        <v>79</v>
      </c>
      <c r="C33" s="54">
        <f>SUM(C31:C32)</f>
        <v>11376</v>
      </c>
      <c r="D33" s="54">
        <f>C33+D29</f>
        <v>53749.4</v>
      </c>
    </row>
    <row r="34" spans="1:4" x14ac:dyDescent="0.25">
      <c r="A34" s="53"/>
      <c r="B34" s="54" t="s">
        <v>11</v>
      </c>
      <c r="C34" s="53"/>
      <c r="D34" s="53"/>
    </row>
    <row r="35" spans="1:4" x14ac:dyDescent="0.25">
      <c r="A35" s="53">
        <v>1</v>
      </c>
      <c r="B35" s="55" t="s">
        <v>49</v>
      </c>
      <c r="C35" s="55">
        <v>7200</v>
      </c>
      <c r="D35" s="56"/>
    </row>
    <row r="36" spans="1:4" x14ac:dyDescent="0.25">
      <c r="A36" s="55">
        <v>2</v>
      </c>
      <c r="B36" s="55" t="s">
        <v>50</v>
      </c>
      <c r="C36" s="55">
        <v>4176</v>
      </c>
      <c r="D36" s="55"/>
    </row>
    <row r="37" spans="1:4" x14ac:dyDescent="0.25">
      <c r="A37" s="53">
        <v>3</v>
      </c>
      <c r="B37" s="55" t="s">
        <v>87</v>
      </c>
      <c r="C37" s="53">
        <v>900</v>
      </c>
      <c r="D37" s="53"/>
    </row>
    <row r="38" spans="1:4" x14ac:dyDescent="0.25">
      <c r="A38" s="53"/>
      <c r="B38" s="54" t="s">
        <v>86</v>
      </c>
      <c r="C38" s="54">
        <f>SUM(C35:C37)</f>
        <v>12276</v>
      </c>
      <c r="D38" s="54">
        <f>C38+D33</f>
        <v>66025.399999999994</v>
      </c>
    </row>
    <row r="39" spans="1:4" x14ac:dyDescent="0.25">
      <c r="A39" s="53"/>
      <c r="B39" s="54" t="s">
        <v>12</v>
      </c>
      <c r="C39" s="53"/>
      <c r="D39" s="53"/>
    </row>
    <row r="40" spans="1:4" x14ac:dyDescent="0.25">
      <c r="A40" s="53">
        <v>1</v>
      </c>
      <c r="B40" s="55" t="s">
        <v>49</v>
      </c>
      <c r="C40" s="55">
        <v>7200</v>
      </c>
      <c r="D40" s="56"/>
    </row>
    <row r="41" spans="1:4" x14ac:dyDescent="0.25">
      <c r="A41" s="55">
        <v>2</v>
      </c>
      <c r="B41" s="55" t="s">
        <v>50</v>
      </c>
      <c r="C41" s="55">
        <v>4176</v>
      </c>
      <c r="D41" s="55"/>
    </row>
    <row r="42" spans="1:4" x14ac:dyDescent="0.25">
      <c r="A42" s="53">
        <v>3</v>
      </c>
      <c r="B42" s="55" t="s">
        <v>93</v>
      </c>
      <c r="C42" s="53">
        <v>779.54</v>
      </c>
      <c r="D42" s="53"/>
    </row>
    <row r="43" spans="1:4" x14ac:dyDescent="0.25">
      <c r="A43" s="53">
        <v>4</v>
      </c>
      <c r="B43" s="55" t="s">
        <v>94</v>
      </c>
      <c r="C43" s="55">
        <v>660</v>
      </c>
      <c r="D43" s="56"/>
    </row>
    <row r="44" spans="1:4" ht="30" x14ac:dyDescent="0.25">
      <c r="A44" s="55">
        <v>5</v>
      </c>
      <c r="B44" s="55" t="s">
        <v>95</v>
      </c>
      <c r="C44" s="55">
        <v>968.52</v>
      </c>
      <c r="D44" s="55"/>
    </row>
    <row r="45" spans="1:4" x14ac:dyDescent="0.25">
      <c r="A45" s="55"/>
      <c r="B45" s="54" t="s">
        <v>92</v>
      </c>
      <c r="C45" s="54">
        <f>SUM(C40:C44)</f>
        <v>13784.060000000001</v>
      </c>
      <c r="D45" s="54">
        <f>C45+D38</f>
        <v>79809.459999999992</v>
      </c>
    </row>
    <row r="46" spans="1:4" x14ac:dyDescent="0.25">
      <c r="A46" s="53"/>
      <c r="B46" s="54" t="s">
        <v>13</v>
      </c>
      <c r="C46" s="53"/>
      <c r="D46" s="53"/>
    </row>
    <row r="47" spans="1:4" x14ac:dyDescent="0.25">
      <c r="A47" s="53">
        <v>1</v>
      </c>
      <c r="B47" s="55" t="s">
        <v>49</v>
      </c>
      <c r="C47" s="55">
        <v>7200</v>
      </c>
      <c r="D47" s="56"/>
    </row>
    <row r="48" spans="1:4" x14ac:dyDescent="0.25">
      <c r="A48" s="55">
        <v>2</v>
      </c>
      <c r="B48" s="55" t="s">
        <v>50</v>
      </c>
      <c r="C48" s="55">
        <v>4176</v>
      </c>
      <c r="D48" s="55"/>
    </row>
    <row r="49" spans="1:4" x14ac:dyDescent="0.25">
      <c r="A49" s="53"/>
      <c r="B49" s="54" t="s">
        <v>102</v>
      </c>
      <c r="C49" s="54">
        <f>SUM(C47:C48)</f>
        <v>11376</v>
      </c>
      <c r="D49" s="56">
        <f>C49+D45</f>
        <v>91185.459999999992</v>
      </c>
    </row>
    <row r="50" spans="1:4" x14ac:dyDescent="0.25">
      <c r="A50" s="53"/>
      <c r="B50" s="54" t="s">
        <v>14</v>
      </c>
      <c r="C50" s="53"/>
      <c r="D50" s="53"/>
    </row>
    <row r="51" spans="1:4" x14ac:dyDescent="0.25">
      <c r="A51" s="53">
        <v>1</v>
      </c>
      <c r="B51" s="55" t="s">
        <v>49</v>
      </c>
      <c r="C51" s="55">
        <v>7200</v>
      </c>
      <c r="D51" s="56"/>
    </row>
    <row r="52" spans="1:4" x14ac:dyDescent="0.25">
      <c r="A52" s="55">
        <v>2</v>
      </c>
      <c r="B52" s="55" t="s">
        <v>50</v>
      </c>
      <c r="C52" s="55">
        <v>4176</v>
      </c>
      <c r="D52" s="55"/>
    </row>
    <row r="53" spans="1:4" x14ac:dyDescent="0.25">
      <c r="A53" s="53"/>
      <c r="B53" s="54" t="s">
        <v>104</v>
      </c>
      <c r="C53" s="54">
        <f>SUM(C51:C52)</f>
        <v>11376</v>
      </c>
      <c r="D53" s="56">
        <f>C53+D49</f>
        <v>102561.45999999999</v>
      </c>
    </row>
    <row r="54" spans="1:4" x14ac:dyDescent="0.25">
      <c r="A54" s="53"/>
      <c r="B54" s="54" t="s">
        <v>15</v>
      </c>
      <c r="C54" s="53"/>
      <c r="D54" s="53"/>
    </row>
    <row r="55" spans="1:4" x14ac:dyDescent="0.25">
      <c r="A55" s="53">
        <v>1</v>
      </c>
      <c r="B55" s="55" t="s">
        <v>49</v>
      </c>
      <c r="C55" s="55">
        <v>7200</v>
      </c>
      <c r="D55" s="56"/>
    </row>
    <row r="56" spans="1:4" x14ac:dyDescent="0.25">
      <c r="A56" s="55">
        <v>2</v>
      </c>
      <c r="B56" s="55" t="s">
        <v>50</v>
      </c>
      <c r="C56" s="55">
        <v>4176</v>
      </c>
      <c r="D56" s="55"/>
    </row>
    <row r="57" spans="1:4" x14ac:dyDescent="0.25">
      <c r="A57" s="53"/>
      <c r="B57" s="54" t="s">
        <v>111</v>
      </c>
      <c r="C57" s="54">
        <f>SUM(C55:C56)</f>
        <v>11376</v>
      </c>
      <c r="D57" s="56">
        <f>C57+D53</f>
        <v>113937.45999999999</v>
      </c>
    </row>
    <row r="58" spans="1:4" x14ac:dyDescent="0.25">
      <c r="A58" s="13"/>
      <c r="B58" s="54"/>
      <c r="C58" s="12"/>
      <c r="D58" s="12"/>
    </row>
    <row r="59" spans="1:4" x14ac:dyDescent="0.25">
      <c r="A59" s="55"/>
      <c r="B59" s="54"/>
      <c r="C59" s="55"/>
      <c r="D59" s="55"/>
    </row>
    <row r="60" spans="1:4" ht="15" customHeight="1" x14ac:dyDescent="0.25">
      <c r="A60" s="53"/>
      <c r="B60" s="55"/>
      <c r="C60" s="55"/>
      <c r="D60" s="56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13"/>
      <c r="B63" s="54"/>
      <c r="C63" s="12"/>
      <c r="D63" s="12"/>
    </row>
    <row r="64" spans="1:4" x14ac:dyDescent="0.25">
      <c r="A64" s="55"/>
      <c r="B64" s="54"/>
      <c r="C64" s="55"/>
      <c r="D64" s="55"/>
    </row>
    <row r="65" spans="1:4" x14ac:dyDescent="0.25">
      <c r="A65" s="53"/>
      <c r="B65" s="55"/>
      <c r="C65" s="55"/>
      <c r="D65" s="56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13"/>
      <c r="B69" s="3"/>
      <c r="C69" s="3"/>
      <c r="D69" s="12"/>
    </row>
    <row r="70" spans="1:4" x14ac:dyDescent="0.25">
      <c r="A70" s="11"/>
      <c r="B70" s="3"/>
      <c r="C70" s="9"/>
      <c r="D70" s="12"/>
    </row>
    <row r="71" spans="1:4" x14ac:dyDescent="0.25">
      <c r="A71" s="11"/>
      <c r="B71" s="11"/>
      <c r="C71" s="11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3"/>
    </row>
    <row r="74" spans="1:4" x14ac:dyDescent="0.25">
      <c r="A74" s="13"/>
      <c r="B74" s="3"/>
      <c r="C74" s="12"/>
      <c r="D7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12" customWidth="1"/>
  </cols>
  <sheetData>
    <row r="1" spans="1:4" ht="15.75" x14ac:dyDescent="0.25">
      <c r="A1" s="1"/>
      <c r="B1" s="66" t="s">
        <v>55</v>
      </c>
      <c r="C1" s="66"/>
      <c r="D1" s="66"/>
    </row>
    <row r="2" spans="1:4" ht="15.75" x14ac:dyDescent="0.25">
      <c r="A2" s="1"/>
      <c r="B2" s="2" t="s">
        <v>42</v>
      </c>
      <c r="C2" s="31"/>
      <c r="D2" s="31"/>
    </row>
    <row r="3" spans="1:4" ht="15.75" x14ac:dyDescent="0.25">
      <c r="A3" s="1"/>
      <c r="B3" s="66" t="s">
        <v>34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4" t="s">
        <v>5</v>
      </c>
      <c r="C5" s="55"/>
      <c r="D5" s="55"/>
    </row>
    <row r="6" spans="1:4" x14ac:dyDescent="0.25">
      <c r="A6" s="55">
        <v>1</v>
      </c>
      <c r="B6" s="55" t="s">
        <v>61</v>
      </c>
      <c r="C6" s="59">
        <v>1246.8399999999999</v>
      </c>
      <c r="D6" s="54"/>
    </row>
    <row r="7" spans="1:4" x14ac:dyDescent="0.25">
      <c r="A7" s="55">
        <v>2</v>
      </c>
      <c r="B7" s="55" t="s">
        <v>62</v>
      </c>
      <c r="C7" s="59">
        <v>997.78</v>
      </c>
      <c r="D7" s="54"/>
    </row>
    <row r="8" spans="1:4" x14ac:dyDescent="0.25">
      <c r="A8" s="55"/>
      <c r="B8" s="54" t="s">
        <v>60</v>
      </c>
      <c r="C8" s="65">
        <f>SUM(C6:C7)</f>
        <v>2244.62</v>
      </c>
      <c r="D8" s="54">
        <f>C8</f>
        <v>2244.62</v>
      </c>
    </row>
    <row r="9" spans="1:4" x14ac:dyDescent="0.25">
      <c r="A9" s="55"/>
      <c r="B9" s="54" t="s">
        <v>13</v>
      </c>
      <c r="C9" s="55"/>
      <c r="D9" s="54"/>
    </row>
    <row r="10" spans="1:4" x14ac:dyDescent="0.25">
      <c r="A10" s="55">
        <v>1</v>
      </c>
      <c r="B10" s="55" t="s">
        <v>103</v>
      </c>
      <c r="C10" s="55">
        <v>1299.8499999999999</v>
      </c>
      <c r="D10" s="54">
        <f>C10+D8</f>
        <v>3544.47</v>
      </c>
    </row>
    <row r="11" spans="1:4" x14ac:dyDescent="0.25">
      <c r="A11" s="55"/>
      <c r="B11" s="54" t="s">
        <v>14</v>
      </c>
      <c r="C11" s="55"/>
      <c r="D11" s="54"/>
    </row>
    <row r="12" spans="1:4" x14ac:dyDescent="0.25">
      <c r="A12" s="55">
        <v>1</v>
      </c>
      <c r="B12" s="55" t="s">
        <v>105</v>
      </c>
      <c r="C12" s="55">
        <v>1080.1099999999999</v>
      </c>
      <c r="D12" s="54">
        <f>C12+D10</f>
        <v>4624.58</v>
      </c>
    </row>
    <row r="13" spans="1:4" x14ac:dyDescent="0.25">
      <c r="A13" s="55"/>
      <c r="B13" s="55"/>
      <c r="C13" s="55"/>
      <c r="D13" s="54"/>
    </row>
    <row r="14" spans="1:4" x14ac:dyDescent="0.25">
      <c r="A14" s="55"/>
      <c r="B14" s="55"/>
      <c r="C14" s="55"/>
      <c r="D14" s="54"/>
    </row>
    <row r="15" spans="1:4" x14ac:dyDescent="0.25">
      <c r="A15" s="55"/>
      <c r="B15" s="55"/>
      <c r="C15" s="55"/>
      <c r="D15" s="54"/>
    </row>
    <row r="16" spans="1:4" x14ac:dyDescent="0.25">
      <c r="A16" s="55"/>
      <c r="B16" s="54"/>
      <c r="C16" s="54"/>
      <c r="D16" s="54"/>
    </row>
    <row r="17" spans="1:4" x14ac:dyDescent="0.25">
      <c r="A17" s="55"/>
      <c r="B17" s="54"/>
      <c r="C17" s="55"/>
      <c r="D17" s="54"/>
    </row>
    <row r="18" spans="1:4" x14ac:dyDescent="0.25">
      <c r="A18" s="55"/>
      <c r="B18" s="55"/>
      <c r="C18" s="55"/>
      <c r="D18" s="54"/>
    </row>
    <row r="19" spans="1:4" x14ac:dyDescent="0.25">
      <c r="A19" s="55"/>
      <c r="B19" s="55"/>
      <c r="C19" s="55"/>
      <c r="D19" s="54"/>
    </row>
    <row r="20" spans="1:4" x14ac:dyDescent="0.25">
      <c r="A20" s="55"/>
      <c r="B20" s="55"/>
      <c r="C20" s="55"/>
      <c r="D20" s="54"/>
    </row>
    <row r="21" spans="1:4" x14ac:dyDescent="0.25">
      <c r="A21" s="55"/>
      <c r="B21" s="54"/>
      <c r="C21" s="54"/>
      <c r="D21" s="54"/>
    </row>
    <row r="22" spans="1:4" x14ac:dyDescent="0.25">
      <c r="A22" s="55"/>
      <c r="B22" s="54"/>
      <c r="C22" s="55"/>
      <c r="D22" s="54"/>
    </row>
    <row r="23" spans="1:4" x14ac:dyDescent="0.25">
      <c r="A23" s="55"/>
      <c r="B23" s="55"/>
      <c r="C23" s="55"/>
      <c r="D23" s="54"/>
    </row>
    <row r="24" spans="1:4" x14ac:dyDescent="0.25">
      <c r="A24" s="55"/>
      <c r="B24" s="55"/>
      <c r="C24" s="55"/>
      <c r="D24" s="54"/>
    </row>
    <row r="25" spans="1:4" x14ac:dyDescent="0.25">
      <c r="A25" s="54"/>
      <c r="B25" s="54"/>
      <c r="C25" s="54"/>
      <c r="D25" s="54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4"/>
    </row>
    <row r="28" spans="1:4" x14ac:dyDescent="0.25">
      <c r="A28" s="55"/>
      <c r="B28" s="55"/>
      <c r="C28" s="55"/>
      <c r="D28" s="54"/>
    </row>
    <row r="29" spans="1:4" x14ac:dyDescent="0.25">
      <c r="A29" s="55"/>
      <c r="B29" s="55"/>
      <c r="C29" s="55"/>
      <c r="D29" s="54"/>
    </row>
    <row r="30" spans="1:4" x14ac:dyDescent="0.25">
      <c r="A30" s="55"/>
      <c r="B30" s="55"/>
      <c r="C30" s="55"/>
      <c r="D30" s="54"/>
    </row>
    <row r="31" spans="1:4" x14ac:dyDescent="0.25">
      <c r="A31" s="55"/>
      <c r="B31" s="55"/>
      <c r="C31" s="55"/>
      <c r="D31" s="54"/>
    </row>
    <row r="32" spans="1:4" x14ac:dyDescent="0.25">
      <c r="A32" s="55"/>
      <c r="B32" s="55"/>
      <c r="C32" s="55"/>
      <c r="D32" s="54"/>
    </row>
    <row r="33" spans="1:4" x14ac:dyDescent="0.25">
      <c r="A33" s="55"/>
      <c r="B33" s="55"/>
      <c r="C33" s="55"/>
      <c r="D33" s="54"/>
    </row>
    <row r="34" spans="1:4" x14ac:dyDescent="0.25">
      <c r="A34" s="55"/>
      <c r="B34" s="55"/>
      <c r="C34" s="55"/>
      <c r="D34" s="54"/>
    </row>
    <row r="35" spans="1:4" x14ac:dyDescent="0.25">
      <c r="A35" s="55"/>
      <c r="B35" s="54"/>
      <c r="C35" s="55"/>
      <c r="D35" s="54"/>
    </row>
    <row r="36" spans="1:4" x14ac:dyDescent="0.25">
      <c r="A36" s="55"/>
      <c r="B36" s="55"/>
      <c r="C36" s="55"/>
      <c r="D36" s="54"/>
    </row>
    <row r="37" spans="1:4" x14ac:dyDescent="0.25">
      <c r="A37" s="57"/>
      <c r="B37" s="55"/>
      <c r="C37" s="57"/>
      <c r="D37" s="58"/>
    </row>
    <row r="38" spans="1:4" x14ac:dyDescent="0.25">
      <c r="A38" s="57"/>
      <c r="B38" s="54"/>
      <c r="C38" s="57"/>
      <c r="D38" s="58"/>
    </row>
    <row r="39" spans="1:4" x14ac:dyDescent="0.25">
      <c r="A39" s="57"/>
      <c r="B39" s="54"/>
      <c r="C39" s="57"/>
      <c r="D39" s="57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21" sqref="D2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55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42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63</v>
      </c>
      <c r="C6" s="39">
        <v>3200</v>
      </c>
      <c r="D6" s="3">
        <f>C6</f>
        <v>3200</v>
      </c>
    </row>
    <row r="7" spans="1:8" x14ac:dyDescent="0.25">
      <c r="A7" s="13"/>
      <c r="B7" s="3" t="s">
        <v>7</v>
      </c>
      <c r="C7" s="39"/>
      <c r="D7" s="12"/>
    </row>
    <row r="8" spans="1:8" x14ac:dyDescent="0.25">
      <c r="A8" s="13">
        <v>1</v>
      </c>
      <c r="B8" s="11" t="s">
        <v>68</v>
      </c>
      <c r="C8" s="20">
        <v>4600</v>
      </c>
      <c r="D8" s="45">
        <f>C8+D6</f>
        <v>7800</v>
      </c>
    </row>
    <row r="9" spans="1:8" x14ac:dyDescent="0.25">
      <c r="A9" s="32"/>
      <c r="B9" s="33" t="s">
        <v>10</v>
      </c>
      <c r="C9" s="13"/>
      <c r="D9" s="12"/>
    </row>
    <row r="10" spans="1:8" x14ac:dyDescent="0.25">
      <c r="A10" s="14">
        <v>1</v>
      </c>
      <c r="B10" s="63" t="s">
        <v>81</v>
      </c>
      <c r="C10" s="52">
        <v>8543.4</v>
      </c>
      <c r="D10" s="47">
        <f>C10+D8</f>
        <v>16343.4</v>
      </c>
    </row>
    <row r="11" spans="1:8" x14ac:dyDescent="0.25">
      <c r="A11" s="13"/>
      <c r="B11" s="3" t="s">
        <v>11</v>
      </c>
      <c r="C11" s="13"/>
      <c r="D11" s="13"/>
    </row>
    <row r="12" spans="1:8" x14ac:dyDescent="0.25">
      <c r="A12" s="13">
        <v>1</v>
      </c>
      <c r="B12" s="11" t="s">
        <v>89</v>
      </c>
      <c r="C12" s="13">
        <v>4360</v>
      </c>
      <c r="D12" s="12"/>
    </row>
    <row r="13" spans="1:8" ht="30" x14ac:dyDescent="0.25">
      <c r="A13" s="13">
        <v>2</v>
      </c>
      <c r="B13" s="11" t="s">
        <v>90</v>
      </c>
      <c r="C13" s="13">
        <v>10496.3</v>
      </c>
      <c r="D13" s="12"/>
    </row>
    <row r="14" spans="1:8" x14ac:dyDescent="0.25">
      <c r="A14" s="13"/>
      <c r="B14" s="3" t="s">
        <v>86</v>
      </c>
      <c r="C14" s="3">
        <f>SUM(C12:C13)</f>
        <v>14856.3</v>
      </c>
      <c r="D14" s="3">
        <f>C14+D10</f>
        <v>31199.699999999997</v>
      </c>
    </row>
    <row r="15" spans="1:8" x14ac:dyDescent="0.25">
      <c r="A15" s="13"/>
      <c r="B15" s="12" t="s">
        <v>12</v>
      </c>
      <c r="C15" s="13"/>
      <c r="D15" s="12"/>
    </row>
    <row r="16" spans="1:8" ht="30" x14ac:dyDescent="0.25">
      <c r="A16" s="13">
        <v>1</v>
      </c>
      <c r="B16" s="34" t="s">
        <v>96</v>
      </c>
      <c r="C16" s="13">
        <v>14613.3</v>
      </c>
      <c r="D16" s="12"/>
    </row>
    <row r="17" spans="1:4" x14ac:dyDescent="0.25">
      <c r="A17" s="13">
        <v>2</v>
      </c>
      <c r="B17" s="13" t="s">
        <v>97</v>
      </c>
      <c r="C17" s="13">
        <v>30710.6</v>
      </c>
      <c r="D17" s="13"/>
    </row>
    <row r="18" spans="1:4" x14ac:dyDescent="0.25">
      <c r="A18" s="13"/>
      <c r="B18" s="12" t="s">
        <v>92</v>
      </c>
      <c r="C18" s="12">
        <f>SUM(C16:C17)</f>
        <v>45323.899999999994</v>
      </c>
      <c r="D18" s="12">
        <f>C18+D14</f>
        <v>76523.599999999991</v>
      </c>
    </row>
    <row r="19" spans="1:4" x14ac:dyDescent="0.25">
      <c r="A19" s="13"/>
      <c r="B19" s="12" t="s">
        <v>14</v>
      </c>
      <c r="C19" s="13"/>
      <c r="D19" s="13"/>
    </row>
    <row r="20" spans="1:4" ht="30" x14ac:dyDescent="0.25">
      <c r="A20" s="13">
        <v>1</v>
      </c>
      <c r="B20" s="11" t="s">
        <v>106</v>
      </c>
      <c r="C20" s="13">
        <v>2070</v>
      </c>
      <c r="D20" s="12">
        <f>C20+D18</f>
        <v>78593.599999999991</v>
      </c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55</v>
      </c>
      <c r="C1" s="66"/>
      <c r="D1" s="66"/>
    </row>
    <row r="2" spans="1:4" ht="15.75" x14ac:dyDescent="0.25">
      <c r="A2" s="1"/>
      <c r="B2" s="67" t="s">
        <v>42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workbookViewId="0">
      <selection activeCell="D18" sqref="D1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6" t="s">
        <v>56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42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36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8"/>
      <c r="B5" s="38" t="s">
        <v>2</v>
      </c>
      <c r="C5" s="38"/>
      <c r="D5" s="48"/>
      <c r="E5" s="1"/>
      <c r="F5" s="1"/>
      <c r="G5" s="1"/>
      <c r="H5" s="1"/>
    </row>
    <row r="6" spans="1:8" s="1" customFormat="1" ht="15.75" x14ac:dyDescent="0.25">
      <c r="A6" s="48">
        <v>1</v>
      </c>
      <c r="B6" s="11" t="s">
        <v>57</v>
      </c>
      <c r="C6" s="11">
        <v>2534.6999999999998</v>
      </c>
      <c r="D6" s="38">
        <f>C6</f>
        <v>2534.6999999999998</v>
      </c>
    </row>
    <row r="7" spans="1:8" s="1" customFormat="1" x14ac:dyDescent="0.25">
      <c r="A7" s="11"/>
      <c r="B7" s="3" t="s">
        <v>12</v>
      </c>
      <c r="C7" s="11"/>
      <c r="D7" s="42"/>
    </row>
    <row r="8" spans="1:8" s="5" customFormat="1" x14ac:dyDescent="0.25">
      <c r="A8" s="12">
        <v>1</v>
      </c>
      <c r="B8" s="11" t="s">
        <v>98</v>
      </c>
      <c r="C8" s="13">
        <f>3416.6+2844.6</f>
        <v>6261.2</v>
      </c>
      <c r="D8" s="43"/>
    </row>
    <row r="9" spans="1:8" ht="30" x14ac:dyDescent="0.25">
      <c r="A9" s="13">
        <v>2</v>
      </c>
      <c r="B9" s="11" t="s">
        <v>99</v>
      </c>
      <c r="C9" s="13">
        <f>11778+11778</f>
        <v>23556</v>
      </c>
      <c r="D9" s="44"/>
    </row>
    <row r="10" spans="1:8" x14ac:dyDescent="0.25">
      <c r="A10" s="13"/>
      <c r="B10" s="3" t="s">
        <v>92</v>
      </c>
      <c r="C10" s="12">
        <f>SUM(C8:C9)</f>
        <v>29817.200000000001</v>
      </c>
      <c r="D10" s="43">
        <f>C10+D6</f>
        <v>32351.9</v>
      </c>
    </row>
    <row r="11" spans="1:8" s="5" customFormat="1" x14ac:dyDescent="0.25">
      <c r="A11" s="13"/>
      <c r="B11" s="3" t="s">
        <v>14</v>
      </c>
      <c r="C11" s="13"/>
      <c r="D11" s="43"/>
    </row>
    <row r="12" spans="1:8" x14ac:dyDescent="0.25">
      <c r="A12" s="13">
        <v>1</v>
      </c>
      <c r="B12" s="11" t="s">
        <v>107</v>
      </c>
      <c r="C12" s="13">
        <v>3625.14</v>
      </c>
      <c r="D12" s="43"/>
    </row>
    <row r="13" spans="1:8" x14ac:dyDescent="0.25">
      <c r="A13" s="12">
        <v>2</v>
      </c>
      <c r="B13" s="11" t="s">
        <v>108</v>
      </c>
      <c r="C13" s="13">
        <v>2440.1999999999998</v>
      </c>
      <c r="D13" s="43"/>
    </row>
    <row r="14" spans="1:8" ht="30" x14ac:dyDescent="0.25">
      <c r="A14" s="12">
        <v>3</v>
      </c>
      <c r="B14" s="11" t="s">
        <v>109</v>
      </c>
      <c r="C14" s="13">
        <v>2189.64</v>
      </c>
      <c r="D14" s="12"/>
    </row>
    <row r="15" spans="1:8" x14ac:dyDescent="0.25">
      <c r="A15" s="13"/>
      <c r="B15" s="3" t="s">
        <v>104</v>
      </c>
      <c r="C15" s="12">
        <f>SUM(C12:C14)</f>
        <v>8254.98</v>
      </c>
      <c r="D15" s="43">
        <f>C15+D10</f>
        <v>40606.880000000005</v>
      </c>
    </row>
    <row r="16" spans="1:8" x14ac:dyDescent="0.25">
      <c r="A16" s="13"/>
      <c r="B16" s="3" t="s">
        <v>15</v>
      </c>
      <c r="C16" s="12"/>
      <c r="D16" s="12"/>
    </row>
    <row r="17" spans="1:4" x14ac:dyDescent="0.25">
      <c r="A17" s="13">
        <v>1</v>
      </c>
      <c r="B17" s="71" t="s">
        <v>112</v>
      </c>
      <c r="C17" s="13">
        <v>5175.3999999999996</v>
      </c>
      <c r="D17" s="44">
        <f>C17+D15</f>
        <v>45782.280000000006</v>
      </c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68" t="s">
        <v>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73100.100000000006</v>
      </c>
      <c r="C4" s="24">
        <f t="shared" ref="C4:N4" si="0">C5+C6+C7</f>
        <v>52100.1</v>
      </c>
      <c r="D4" s="24">
        <f t="shared" si="0"/>
        <v>52100.1</v>
      </c>
      <c r="E4" s="24">
        <f t="shared" si="0"/>
        <v>57315.600000000006</v>
      </c>
      <c r="F4" s="24">
        <f t="shared" si="0"/>
        <v>57315.600000000006</v>
      </c>
      <c r="G4" s="24">
        <f t="shared" si="0"/>
        <v>57315.600000000006</v>
      </c>
      <c r="H4" s="24">
        <f t="shared" si="0"/>
        <v>57315.600000000006</v>
      </c>
      <c r="I4" s="24">
        <f t="shared" si="0"/>
        <v>57315.600000000006</v>
      </c>
      <c r="J4" s="24">
        <f t="shared" si="0"/>
        <v>57315.600000000006</v>
      </c>
      <c r="K4" s="24">
        <f t="shared" si="0"/>
        <v>57315.600000000006</v>
      </c>
      <c r="L4" s="24">
        <f t="shared" si="0"/>
        <v>57315.600000000006</v>
      </c>
      <c r="M4" s="24">
        <f t="shared" si="0"/>
        <v>57315.600000000006</v>
      </c>
      <c r="N4" s="24">
        <f t="shared" si="0"/>
        <v>693140.70000000007</v>
      </c>
    </row>
    <row r="5" spans="1:14" ht="39" customHeight="1" x14ac:dyDescent="0.35">
      <c r="A5" s="28" t="s">
        <v>17</v>
      </c>
      <c r="B5" s="25">
        <v>28493.1</v>
      </c>
      <c r="C5" s="25">
        <v>28493.1</v>
      </c>
      <c r="D5" s="25">
        <v>28493.1</v>
      </c>
      <c r="E5" s="25">
        <v>31347.9</v>
      </c>
      <c r="F5" s="25">
        <v>31347.9</v>
      </c>
      <c r="G5" s="25">
        <v>31347.9</v>
      </c>
      <c r="H5" s="25">
        <v>31347.9</v>
      </c>
      <c r="I5" s="25">
        <v>31347.9</v>
      </c>
      <c r="J5" s="25">
        <v>31347.9</v>
      </c>
      <c r="K5" s="25">
        <v>31347.9</v>
      </c>
      <c r="L5" s="25">
        <v>31347.9</v>
      </c>
      <c r="M5" s="25">
        <v>31347.9</v>
      </c>
      <c r="N5" s="25">
        <f t="shared" ref="N5:N23" si="1">SUM(B5:M5)</f>
        <v>367610.4</v>
      </c>
    </row>
    <row r="6" spans="1:14" ht="44.25" customHeight="1" x14ac:dyDescent="0.35">
      <c r="A6" s="28" t="s">
        <v>39</v>
      </c>
      <c r="B6" s="25">
        <v>23607</v>
      </c>
      <c r="C6" s="25">
        <v>23607</v>
      </c>
      <c r="D6" s="25">
        <v>23607</v>
      </c>
      <c r="E6" s="25">
        <v>25967.7</v>
      </c>
      <c r="F6" s="25">
        <v>25967.7</v>
      </c>
      <c r="G6" s="25">
        <v>25967.7</v>
      </c>
      <c r="H6" s="25">
        <v>25967.7</v>
      </c>
      <c r="I6" s="25">
        <v>25967.7</v>
      </c>
      <c r="J6" s="25">
        <v>25967.7</v>
      </c>
      <c r="K6" s="25">
        <v>25967.7</v>
      </c>
      <c r="L6" s="25">
        <v>25967.7</v>
      </c>
      <c r="M6" s="25">
        <v>25967.7</v>
      </c>
      <c r="N6" s="25">
        <f>SUM(B6:M6)</f>
        <v>304530.30000000005</v>
      </c>
    </row>
    <row r="7" spans="1:14" ht="44.25" customHeight="1" x14ac:dyDescent="0.35">
      <c r="A7" s="28" t="s">
        <v>32</v>
      </c>
      <c r="B7" s="25">
        <f>21326.96-326.96</f>
        <v>21000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21000</v>
      </c>
    </row>
    <row r="8" spans="1:14" ht="36" customHeight="1" x14ac:dyDescent="0.35">
      <c r="A8" s="29" t="s">
        <v>18</v>
      </c>
      <c r="B8" s="24">
        <f>B9+B10+B11+B12+B13</f>
        <v>47135.53</v>
      </c>
      <c r="C8" s="24">
        <f t="shared" ref="C8:M8" si="2">C9+C10+C11+C12+C13</f>
        <v>52030.98</v>
      </c>
      <c r="D8" s="24">
        <f t="shared" si="2"/>
        <v>46743.65</v>
      </c>
      <c r="E8" s="24">
        <f t="shared" si="2"/>
        <v>52934.41</v>
      </c>
      <c r="F8" s="24">
        <f t="shared" si="2"/>
        <v>51666.92</v>
      </c>
      <c r="G8" s="24">
        <f t="shared" si="2"/>
        <v>64689.3</v>
      </c>
      <c r="H8" s="24">
        <f>H9+H10+H11+H12+H13</f>
        <v>49966.1</v>
      </c>
      <c r="I8" s="24">
        <f t="shared" si="2"/>
        <v>63178.42</v>
      </c>
      <c r="J8" s="24">
        <f t="shared" si="2"/>
        <v>55420.3</v>
      </c>
      <c r="K8" s="24">
        <f t="shared" si="2"/>
        <v>67795.040000000008</v>
      </c>
      <c r="L8" s="24">
        <f t="shared" si="2"/>
        <v>53200.47</v>
      </c>
      <c r="M8" s="24">
        <f t="shared" si="2"/>
        <v>53478.58</v>
      </c>
      <c r="N8" s="24">
        <f t="shared" si="1"/>
        <v>658239.69999999984</v>
      </c>
    </row>
    <row r="9" spans="1:14" ht="40.5" customHeight="1" x14ac:dyDescent="0.35">
      <c r="A9" s="28" t="s">
        <v>19</v>
      </c>
      <c r="B9" s="25">
        <v>2158.92</v>
      </c>
      <c r="C9" s="25">
        <v>3622.22</v>
      </c>
      <c r="D9" s="25">
        <v>2158.92</v>
      </c>
      <c r="E9" s="25">
        <v>3974.52</v>
      </c>
      <c r="F9" s="25">
        <v>6506.19</v>
      </c>
      <c r="G9" s="25">
        <v>19730.45</v>
      </c>
      <c r="H9" s="25">
        <f>2158.92+1408.33</f>
        <v>3567.25</v>
      </c>
      <c r="I9" s="25">
        <v>9348.14</v>
      </c>
      <c r="J9" s="25">
        <v>2848.92</v>
      </c>
      <c r="K9" s="25">
        <v>4898.22</v>
      </c>
      <c r="L9" s="25">
        <v>2158.92</v>
      </c>
      <c r="M9" s="25">
        <v>5690.32</v>
      </c>
      <c r="N9" s="24">
        <f t="shared" si="1"/>
        <v>66662.989999999991</v>
      </c>
    </row>
    <row r="10" spans="1:14" ht="45.75" customHeight="1" x14ac:dyDescent="0.35">
      <c r="A10" s="28" t="s">
        <v>20</v>
      </c>
      <c r="B10" s="26">
        <v>9360</v>
      </c>
      <c r="C10" s="25">
        <v>9360</v>
      </c>
      <c r="D10" s="25">
        <v>9360</v>
      </c>
      <c r="E10" s="25">
        <v>13141.4</v>
      </c>
      <c r="F10" s="25">
        <v>9936</v>
      </c>
      <c r="G10" s="25">
        <v>9936</v>
      </c>
      <c r="H10" s="25">
        <v>11376</v>
      </c>
      <c r="I10" s="25">
        <v>12276</v>
      </c>
      <c r="J10" s="25">
        <v>13784.06</v>
      </c>
      <c r="K10" s="25">
        <v>11376</v>
      </c>
      <c r="L10" s="25">
        <v>11376</v>
      </c>
      <c r="M10" s="25">
        <v>11376</v>
      </c>
      <c r="N10" s="24">
        <f t="shared" si="1"/>
        <v>132657.46</v>
      </c>
    </row>
    <row r="11" spans="1:14" ht="45.75" customHeight="1" x14ac:dyDescent="0.35">
      <c r="A11" s="36" t="s">
        <v>30</v>
      </c>
      <c r="B11" s="26"/>
      <c r="C11" s="25">
        <v>2244.62</v>
      </c>
      <c r="D11" s="25"/>
      <c r="E11" s="25"/>
      <c r="F11" s="25"/>
      <c r="G11" s="25"/>
      <c r="H11" s="25"/>
      <c r="I11" s="25"/>
      <c r="J11" s="25"/>
      <c r="K11" s="25">
        <v>1299.8499999999999</v>
      </c>
      <c r="L11" s="25">
        <v>1080.1099999999999</v>
      </c>
      <c r="M11" s="25"/>
      <c r="N11" s="24">
        <f t="shared" si="1"/>
        <v>4624.58</v>
      </c>
    </row>
    <row r="12" spans="1:14" ht="45.75" customHeight="1" x14ac:dyDescent="0.35">
      <c r="A12" s="36" t="s">
        <v>38</v>
      </c>
      <c r="B12" s="26">
        <v>32445.9</v>
      </c>
      <c r="C12" s="26">
        <v>32445.9</v>
      </c>
      <c r="D12" s="25">
        <v>32445.9</v>
      </c>
      <c r="E12" s="25">
        <v>32445.9</v>
      </c>
      <c r="F12" s="25">
        <v>32445.9</v>
      </c>
      <c r="G12" s="25">
        <v>32445.9</v>
      </c>
      <c r="H12" s="25">
        <v>32445.9</v>
      </c>
      <c r="I12" s="25">
        <v>32445.9</v>
      </c>
      <c r="J12" s="25">
        <v>32445.9</v>
      </c>
      <c r="K12" s="25">
        <v>47845.9</v>
      </c>
      <c r="L12" s="25">
        <v>32445.9</v>
      </c>
      <c r="M12" s="25">
        <v>32445.9</v>
      </c>
      <c r="N12" s="24">
        <f t="shared" si="1"/>
        <v>404750.80000000005</v>
      </c>
    </row>
    <row r="13" spans="1:14" ht="21.75" customHeight="1" x14ac:dyDescent="0.35">
      <c r="A13" s="28" t="s">
        <v>21</v>
      </c>
      <c r="B13" s="25">
        <v>3170.71</v>
      </c>
      <c r="C13" s="25">
        <v>4358.24</v>
      </c>
      <c r="D13" s="25">
        <v>2778.83</v>
      </c>
      <c r="E13" s="25">
        <v>3372.59</v>
      </c>
      <c r="F13" s="25">
        <v>2778.83</v>
      </c>
      <c r="G13" s="25">
        <v>2576.9499999999998</v>
      </c>
      <c r="H13" s="25">
        <v>2576.9499999999998</v>
      </c>
      <c r="I13" s="25">
        <v>9108.3799999999992</v>
      </c>
      <c r="J13" s="25">
        <v>6341.42</v>
      </c>
      <c r="K13" s="25">
        <v>2375.0700000000002</v>
      </c>
      <c r="L13" s="25">
        <v>6139.54</v>
      </c>
      <c r="M13" s="25">
        <v>3966.36</v>
      </c>
      <c r="N13" s="25">
        <f t="shared" si="1"/>
        <v>49543.869999999995</v>
      </c>
    </row>
    <row r="14" spans="1:14" ht="23.25" customHeight="1" x14ac:dyDescent="0.35">
      <c r="A14" s="29" t="s">
        <v>22</v>
      </c>
      <c r="B14" s="24">
        <f>B15+B16+B17</f>
        <v>2534.6999999999998</v>
      </c>
      <c r="C14" s="24">
        <f t="shared" ref="C14:M14" si="3">C15+C16+C17</f>
        <v>3200</v>
      </c>
      <c r="D14" s="24">
        <f t="shared" si="3"/>
        <v>0</v>
      </c>
      <c r="E14" s="24">
        <f t="shared" si="3"/>
        <v>4600</v>
      </c>
      <c r="F14" s="24">
        <f t="shared" si="3"/>
        <v>0</v>
      </c>
      <c r="G14" s="24">
        <f t="shared" si="3"/>
        <v>0</v>
      </c>
      <c r="H14" s="24">
        <f t="shared" si="3"/>
        <v>8543.4</v>
      </c>
      <c r="I14" s="24">
        <f t="shared" si="3"/>
        <v>14856.83</v>
      </c>
      <c r="J14" s="24">
        <f t="shared" si="3"/>
        <v>75141.100000000006</v>
      </c>
      <c r="K14" s="24">
        <f t="shared" si="3"/>
        <v>0</v>
      </c>
      <c r="L14" s="24">
        <f t="shared" si="3"/>
        <v>10324.98</v>
      </c>
      <c r="M14" s="24">
        <f t="shared" si="3"/>
        <v>5175.3999999999996</v>
      </c>
      <c r="N14" s="24">
        <f t="shared" si="1"/>
        <v>124376.40999999999</v>
      </c>
    </row>
    <row r="15" spans="1:14" ht="42" customHeight="1" x14ac:dyDescent="0.35">
      <c r="A15" s="28" t="s">
        <v>23</v>
      </c>
      <c r="B15" s="25">
        <v>2534.6999999999998</v>
      </c>
      <c r="C15" s="25"/>
      <c r="D15" s="25"/>
      <c r="E15" s="25"/>
      <c r="F15" s="25"/>
      <c r="G15" s="25"/>
      <c r="H15" s="25"/>
      <c r="I15" s="25"/>
      <c r="J15" s="25">
        <v>44430.5</v>
      </c>
      <c r="K15" s="25"/>
      <c r="L15" s="25">
        <v>8254.98</v>
      </c>
      <c r="M15" s="25">
        <v>5175.3999999999996</v>
      </c>
      <c r="N15" s="25">
        <f t="shared" si="1"/>
        <v>60395.579999999994</v>
      </c>
    </row>
    <row r="16" spans="1:14" ht="40.5" customHeight="1" x14ac:dyDescent="0.35">
      <c r="A16" s="28" t="s">
        <v>24</v>
      </c>
      <c r="B16" s="25"/>
      <c r="C16" s="25">
        <v>3200</v>
      </c>
      <c r="D16" s="25"/>
      <c r="E16" s="25">
        <v>4600</v>
      </c>
      <c r="F16" s="25"/>
      <c r="G16" s="25"/>
      <c r="H16" s="25">
        <v>8543.4</v>
      </c>
      <c r="I16" s="25">
        <v>14856.83</v>
      </c>
      <c r="J16" s="25">
        <v>30710.6</v>
      </c>
      <c r="K16" s="25"/>
      <c r="L16" s="25">
        <v>2070</v>
      </c>
      <c r="M16" s="25"/>
      <c r="N16" s="25">
        <f t="shared" si="1"/>
        <v>63980.83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6" t="s">
        <v>41</v>
      </c>
      <c r="B18" s="25">
        <v>326.95999999999998</v>
      </c>
      <c r="C18" s="25"/>
      <c r="D18" s="25"/>
      <c r="E18" s="25"/>
      <c r="F18" s="25"/>
      <c r="G18" s="25">
        <v>14170.2</v>
      </c>
      <c r="H18" s="25">
        <v>7188.1</v>
      </c>
      <c r="I18" s="25">
        <v>1331</v>
      </c>
      <c r="J18" s="25"/>
      <c r="K18" s="25"/>
      <c r="L18" s="25"/>
      <c r="M18" s="25"/>
      <c r="N18" s="25">
        <f>SUM(B18:M18)</f>
        <v>23016.260000000002</v>
      </c>
    </row>
    <row r="19" spans="1:14" ht="40.5" customHeight="1" x14ac:dyDescent="0.35">
      <c r="A19" s="29" t="s">
        <v>43</v>
      </c>
      <c r="B19" s="24">
        <f>B20+B22+B21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1" si="5">SUM(B19:M19)</f>
        <v>0</v>
      </c>
    </row>
    <row r="20" spans="1:14" ht="40.5" customHeight="1" x14ac:dyDescent="0.35">
      <c r="A20" s="28" t="s">
        <v>44</v>
      </c>
      <c r="B20" s="24"/>
      <c r="C20" s="25"/>
      <c r="D20" s="25"/>
      <c r="E20" s="25"/>
      <c r="F20" s="25"/>
      <c r="G20" s="25"/>
      <c r="H20" s="25"/>
      <c r="I20" s="25"/>
      <c r="J20" s="25"/>
      <c r="K20" s="49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C21" s="25"/>
      <c r="D21" s="25"/>
      <c r="E21" s="25"/>
      <c r="F21" s="25"/>
      <c r="G21" s="25"/>
      <c r="H21" s="25"/>
      <c r="I21" s="25"/>
      <c r="J21" s="25"/>
      <c r="K21" s="49"/>
      <c r="L21" s="25"/>
      <c r="M21" s="25"/>
      <c r="N21" s="25">
        <f t="shared" si="5"/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49"/>
      <c r="L22" s="25"/>
      <c r="M22" s="25"/>
      <c r="N22" s="25">
        <f>SUM(B22:M22)</f>
        <v>0</v>
      </c>
    </row>
    <row r="23" spans="1:14" ht="39.75" customHeight="1" x14ac:dyDescent="0.35">
      <c r="A23" s="29" t="s">
        <v>48</v>
      </c>
      <c r="B23" s="24">
        <v>24430.5</v>
      </c>
      <c r="C23" s="24">
        <v>24430.5</v>
      </c>
      <c r="D23" s="24">
        <v>24430.5</v>
      </c>
      <c r="E23" s="24">
        <v>26901</v>
      </c>
      <c r="F23" s="24">
        <v>26901</v>
      </c>
      <c r="G23" s="24">
        <v>26901</v>
      </c>
      <c r="H23" s="24">
        <v>26901</v>
      </c>
      <c r="I23" s="24">
        <v>26901</v>
      </c>
      <c r="J23" s="37">
        <v>26901</v>
      </c>
      <c r="K23" s="37">
        <v>26901</v>
      </c>
      <c r="L23" s="24">
        <v>26901</v>
      </c>
      <c r="M23" s="24">
        <v>26901</v>
      </c>
      <c r="N23" s="24">
        <f t="shared" si="1"/>
        <v>315400.5</v>
      </c>
    </row>
    <row r="24" spans="1:14" ht="22.5" customHeight="1" x14ac:dyDescent="0.35">
      <c r="A24" s="29" t="s">
        <v>25</v>
      </c>
      <c r="B24" s="24">
        <f>B4+B8+B14+B23+B18+B19</f>
        <v>147527.79</v>
      </c>
      <c r="C24" s="24">
        <f t="shared" ref="C24:N24" si="6">C4+C8+C14+C23+C18+C19</f>
        <v>131761.58000000002</v>
      </c>
      <c r="D24" s="24">
        <f t="shared" si="6"/>
        <v>123274.25</v>
      </c>
      <c r="E24" s="24">
        <f t="shared" si="6"/>
        <v>141751.01</v>
      </c>
      <c r="F24" s="24">
        <f t="shared" si="6"/>
        <v>135883.52000000002</v>
      </c>
      <c r="G24" s="24">
        <f t="shared" si="6"/>
        <v>163076.10000000003</v>
      </c>
      <c r="H24" s="24">
        <f>H4+H8+H14+H23+H18+H19</f>
        <v>149914.20000000001</v>
      </c>
      <c r="I24" s="24">
        <f t="shared" si="6"/>
        <v>163582.85</v>
      </c>
      <c r="J24" s="24">
        <f t="shared" si="6"/>
        <v>214778</v>
      </c>
      <c r="K24" s="24">
        <f t="shared" si="6"/>
        <v>152011.64000000001</v>
      </c>
      <c r="L24" s="24">
        <f t="shared" si="6"/>
        <v>147742.04999999999</v>
      </c>
      <c r="M24" s="24">
        <f t="shared" si="6"/>
        <v>142870.58000000002</v>
      </c>
      <c r="N24" s="24">
        <f t="shared" si="6"/>
        <v>1814173.5699999998</v>
      </c>
    </row>
    <row r="25" spans="1:14" ht="15.75" x14ac:dyDescent="0.25">
      <c r="A25" s="69" t="s">
        <v>51</v>
      </c>
      <c r="B25" s="69"/>
      <c r="C25" s="69"/>
      <c r="D25" s="30"/>
      <c r="E25" s="30"/>
      <c r="F25" s="30"/>
      <c r="G25" s="41"/>
      <c r="H25" s="30"/>
      <c r="I25" s="30"/>
      <c r="J25" s="30"/>
      <c r="K25" s="30"/>
      <c r="L25" s="70" t="s">
        <v>29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27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33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45.140625" customWidth="1"/>
    <col min="3" max="3" width="10.7109375" customWidth="1"/>
    <col min="4" max="4" width="11.5703125" customWidth="1"/>
  </cols>
  <sheetData>
    <row r="1" spans="1:4" ht="15.75" x14ac:dyDescent="0.25">
      <c r="A1" s="1"/>
      <c r="B1" s="66" t="s">
        <v>55</v>
      </c>
      <c r="C1" s="66"/>
      <c r="D1" s="66"/>
    </row>
    <row r="2" spans="1:4" ht="15.75" x14ac:dyDescent="0.25">
      <c r="A2" s="1"/>
      <c r="B2" s="67" t="s">
        <v>42</v>
      </c>
      <c r="C2" s="67"/>
      <c r="D2" s="67"/>
    </row>
    <row r="3" spans="1:4" ht="15.75" x14ac:dyDescent="0.25">
      <c r="A3" s="1"/>
      <c r="B3" s="66" t="s">
        <v>40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9</v>
      </c>
      <c r="C5" s="9"/>
      <c r="D5" s="9"/>
    </row>
    <row r="6" spans="1:4" x14ac:dyDescent="0.25">
      <c r="A6" s="11">
        <v>1</v>
      </c>
      <c r="B6" s="11" t="s">
        <v>77</v>
      </c>
      <c r="C6" s="39">
        <v>5663</v>
      </c>
      <c r="D6" s="3"/>
    </row>
    <row r="7" spans="1:4" x14ac:dyDescent="0.25">
      <c r="A7" s="13">
        <v>2</v>
      </c>
      <c r="B7" s="13" t="s">
        <v>78</v>
      </c>
      <c r="C7" s="16">
        <v>8507.2000000000007</v>
      </c>
      <c r="D7" s="12"/>
    </row>
    <row r="8" spans="1:4" x14ac:dyDescent="0.25">
      <c r="A8" s="50"/>
      <c r="B8" s="3" t="s">
        <v>76</v>
      </c>
      <c r="C8" s="20">
        <f>SUM(C6:C7)</f>
        <v>14170.2</v>
      </c>
      <c r="D8" s="45">
        <f>C8</f>
        <v>14170.2</v>
      </c>
    </row>
    <row r="9" spans="1:4" x14ac:dyDescent="0.25">
      <c r="A9" s="50"/>
      <c r="B9" s="3" t="s">
        <v>10</v>
      </c>
      <c r="C9" s="13"/>
      <c r="D9" s="12"/>
    </row>
    <row r="10" spans="1:4" ht="30" x14ac:dyDescent="0.25">
      <c r="A10" s="51">
        <v>1</v>
      </c>
      <c r="B10" s="63" t="s">
        <v>80</v>
      </c>
      <c r="C10" s="15">
        <f>1416.13+5771.97</f>
        <v>7188.1</v>
      </c>
      <c r="D10" s="47">
        <f>C10+D8</f>
        <v>21358.300000000003</v>
      </c>
    </row>
    <row r="11" spans="1:4" x14ac:dyDescent="0.25">
      <c r="A11" s="50"/>
      <c r="B11" s="3" t="s">
        <v>11</v>
      </c>
      <c r="C11" s="13"/>
      <c r="D11" s="13"/>
    </row>
    <row r="12" spans="1:4" ht="30" x14ac:dyDescent="0.25">
      <c r="A12" s="13">
        <v>1</v>
      </c>
      <c r="B12" s="11" t="s">
        <v>88</v>
      </c>
      <c r="C12" s="12">
        <v>1331</v>
      </c>
      <c r="D12" s="12">
        <f>C12+D10</f>
        <v>22689.300000000003</v>
      </c>
    </row>
    <row r="13" spans="1:4" x14ac:dyDescent="0.25">
      <c r="A13" s="13"/>
      <c r="B13" s="12"/>
      <c r="C13" s="13"/>
      <c r="D13" s="12"/>
    </row>
    <row r="14" spans="1:4" x14ac:dyDescent="0.25">
      <c r="A14" s="13"/>
      <c r="B14" s="61"/>
      <c r="C14" s="62"/>
      <c r="D14" s="12"/>
    </row>
    <row r="15" spans="1:4" x14ac:dyDescent="0.25">
      <c r="A15" s="13"/>
      <c r="B15" s="62"/>
      <c r="C15" s="60"/>
      <c r="D15" s="12"/>
    </row>
    <row r="16" spans="1:4" x14ac:dyDescent="0.25">
      <c r="A16" s="13"/>
      <c r="B16" s="64"/>
      <c r="C16" s="62"/>
      <c r="D16" s="12"/>
    </row>
    <row r="17" spans="1:4" x14ac:dyDescent="0.25">
      <c r="A17" s="13"/>
      <c r="B17" s="12"/>
      <c r="C17" s="13"/>
      <c r="D17" s="13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1"/>
      <c r="B33" s="11"/>
      <c r="C33" s="11"/>
      <c r="D33" s="12"/>
    </row>
    <row r="34" spans="1:4" x14ac:dyDescent="0.25">
      <c r="A34" s="11"/>
      <c r="B34" s="3"/>
      <c r="C34" s="3"/>
      <c r="D34" s="12"/>
    </row>
    <row r="35" spans="1:4" x14ac:dyDescent="0.25">
      <c r="A35" s="13"/>
      <c r="B35" s="3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2"/>
      <c r="C50" s="12"/>
      <c r="D5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2020-08-20T03:56:33Z</cp:lastPrinted>
  <dcterms:created xsi:type="dcterms:W3CDTF">2011-07-25T05:21:17Z</dcterms:created>
  <dcterms:modified xsi:type="dcterms:W3CDTF">2025-01-21T08:16:07Z</dcterms:modified>
</cp:coreProperties>
</file>