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4FE49444-9FC1-4C0F-95FB-816AF5A703D5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D20" i="3" l="1"/>
  <c r="M16" i="5"/>
  <c r="D14" i="9"/>
  <c r="D25" i="6"/>
  <c r="D64" i="2"/>
  <c r="C64" i="2"/>
  <c r="D63" i="1"/>
  <c r="C63" i="1"/>
  <c r="D12" i="9"/>
  <c r="D18" i="3"/>
  <c r="C18" i="3"/>
  <c r="D22" i="4"/>
  <c r="C22" i="4"/>
  <c r="D12" i="7"/>
  <c r="D60" i="2"/>
  <c r="C60" i="2"/>
  <c r="D57" i="1"/>
  <c r="C57" i="1"/>
  <c r="D10" i="7"/>
  <c r="C10" i="7"/>
  <c r="D18" i="4"/>
  <c r="D23" i="6"/>
  <c r="C21" i="6"/>
  <c r="C23" i="6" s="1"/>
  <c r="D55" i="2"/>
  <c r="C55" i="2"/>
  <c r="D53" i="1"/>
  <c r="C53" i="1"/>
  <c r="D16" i="3"/>
  <c r="D16" i="4"/>
  <c r="D19" i="6"/>
  <c r="C19" i="6"/>
  <c r="D51" i="2"/>
  <c r="C51" i="2"/>
  <c r="D48" i="1"/>
  <c r="C48" i="1"/>
  <c r="D14" i="4"/>
  <c r="D6" i="7"/>
  <c r="C6" i="7"/>
  <c r="D14" i="3"/>
  <c r="C14" i="3"/>
  <c r="D14" i="6"/>
  <c r="C14" i="6"/>
  <c r="D44" i="2"/>
  <c r="C44" i="2"/>
  <c r="D44" i="1"/>
  <c r="C44" i="1"/>
  <c r="D10" i="3"/>
  <c r="D10" i="9"/>
  <c r="D39" i="2"/>
  <c r="C39" i="2"/>
  <c r="D39" i="1"/>
  <c r="C39" i="1"/>
  <c r="C34" i="2"/>
  <c r="C35" i="1"/>
  <c r="D6" i="9" l="1"/>
  <c r="D8" i="9" s="1"/>
  <c r="C29" i="2"/>
  <c r="C29" i="1"/>
  <c r="F4" i="5"/>
  <c r="F8" i="5"/>
  <c r="F14" i="5"/>
  <c r="C23" i="2"/>
  <c r="C25" i="1"/>
  <c r="C8" i="4"/>
  <c r="D8" i="4" s="1"/>
  <c r="D10" i="4" s="1"/>
  <c r="D12" i="4" s="1"/>
  <c r="D15" i="5"/>
  <c r="C18" i="2"/>
  <c r="C20" i="1"/>
  <c r="D6" i="6"/>
  <c r="D8" i="6" s="1"/>
  <c r="D10" i="6" s="1"/>
  <c r="C13" i="2"/>
  <c r="C14" i="1"/>
  <c r="D14" i="1" s="1"/>
  <c r="C12" i="1"/>
  <c r="C8" i="2"/>
  <c r="D8" i="2" s="1"/>
  <c r="C8" i="1"/>
  <c r="D8" i="1" s="1"/>
  <c r="D20" i="1" l="1"/>
  <c r="D25" i="1"/>
  <c r="D29" i="1"/>
  <c r="D35" i="1" s="1"/>
  <c r="D13" i="2"/>
  <c r="D18" i="2" s="1"/>
  <c r="D23" i="2" s="1"/>
  <c r="D29" i="2" s="1"/>
  <c r="D34" i="2" s="1"/>
  <c r="D6" i="3"/>
  <c r="D8" i="3" s="1"/>
  <c r="F19" i="5" l="1"/>
  <c r="F24" i="5" s="1"/>
  <c r="M4" i="5"/>
  <c r="L4" i="5"/>
  <c r="K4" i="5"/>
  <c r="J4" i="5"/>
  <c r="I4" i="5"/>
  <c r="H4" i="5"/>
  <c r="G4" i="5"/>
  <c r="E4" i="5"/>
  <c r="D4" i="5"/>
  <c r="C4" i="5"/>
  <c r="B4" i="5"/>
  <c r="C19" i="5"/>
  <c r="N22" i="5"/>
  <c r="N21" i="5"/>
  <c r="N20" i="5"/>
  <c r="M19" i="5"/>
  <c r="L19" i="5"/>
  <c r="K19" i="5"/>
  <c r="J19" i="5"/>
  <c r="I19" i="5"/>
  <c r="H19" i="5"/>
  <c r="G19" i="5"/>
  <c r="E19" i="5"/>
  <c r="D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E8" i="5"/>
  <c r="D8" i="5"/>
  <c r="C8" i="5"/>
  <c r="B8" i="5"/>
  <c r="M14" i="5"/>
  <c r="L14" i="5"/>
  <c r="K14" i="5"/>
  <c r="J14" i="5"/>
  <c r="I14" i="5"/>
  <c r="H14" i="5"/>
  <c r="G14" i="5"/>
  <c r="E14" i="5"/>
  <c r="D14" i="5"/>
  <c r="C14" i="5"/>
  <c r="B14" i="5"/>
  <c r="J24" i="5" l="1"/>
  <c r="G24" i="5"/>
  <c r="K24" i="5"/>
  <c r="B24" i="5"/>
  <c r="I24" i="5"/>
  <c r="M24" i="5"/>
  <c r="H24" i="5"/>
  <c r="L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<sst xmlns="http://schemas.openxmlformats.org/spreadsheetml/2006/main" count="274" uniqueCount="129">
  <si>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</si>
  <si>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</si>
  <si>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</si>
  <si>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</si>
  <si>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</si>
  <si>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</si>
  <si>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</si>
  <si>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</si>
  <si>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</si>
  <si>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</si>
  <si>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</si>
  <si>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</si>
  <si>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</si>
  <si>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</si>
  <si>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</si>
  <si>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</si>
  <si>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</si>
  <si>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</si>
  <si>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</si>
  <si>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</si>
  <si>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</si>
  <si>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</si>
  <si>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</si>
  <si>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</si>
  <si>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</si>
  <si>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</si>
  <si>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</si>
  <si>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</si>
  <si>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</si>
  <si>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</si>
  <si>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</si>
  <si>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</si>
  <si>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</si>
  <si>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</si>
  <si>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</si>
  <si>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</si>
  <si>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</si>
  <si>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</si>
  <si>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</si>
  <si>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</si>
  <si>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</si>
  <si>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</si>
  <si>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5. ОДН :</t>
  </si>
  <si>
    <t>ХВС</t>
  </si>
  <si>
    <t>ГВС</t>
  </si>
  <si>
    <t>Эл.энергия</t>
  </si>
  <si>
    <t>7. Расходы по содержанию УК</t>
  </si>
  <si>
    <t>Сосновая,51</t>
  </si>
  <si>
    <t>Техобслуживание и снятие показаний общедомового теплосчетчика</t>
  </si>
  <si>
    <t>Техническое обслуживание домофона</t>
  </si>
  <si>
    <t>Техническое обслуживание системы видеонаблюдения</t>
  </si>
  <si>
    <t>Ген.директор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</si>
  <si>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</si>
  <si>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</si>
  <si>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 2023г</t>
  </si>
  <si>
    <t>Лицевой счет. Сводный расчет  2024г</t>
  </si>
  <si>
    <t>Лицевой счёт  2024г</t>
  </si>
  <si>
    <t>Замена тяги доводчика входной двери Подъезд №1</t>
  </si>
  <si>
    <t>Лицевой счёт 2024г</t>
  </si>
  <si>
    <t>Демонтаж водосчетчика в подвале, установка катушки вместо водосчетчика подъезд №4,5,2</t>
  </si>
  <si>
    <t>Замена прокладки на кране стока отопления Квартира №296</t>
  </si>
  <si>
    <t>Итого за февраль</t>
  </si>
  <si>
    <t>Уборка снежных шапок с крыши</t>
  </si>
  <si>
    <t>Установка выключателя, протяжка провода в распределительную коробку Подвал №6</t>
  </si>
  <si>
    <t>Замена крана на стояке ГВС подъезд №6</t>
  </si>
  <si>
    <t>Поверка счетчиков</t>
  </si>
  <si>
    <t>Итого за март</t>
  </si>
  <si>
    <t>Изготовление дубликата ключа</t>
  </si>
  <si>
    <t>Замена электроавтомата в подъезде №2</t>
  </si>
  <si>
    <t>Замена стояка отопления квартира №137</t>
  </si>
  <si>
    <t>Замена крана на стояке ХВС на чердаке</t>
  </si>
  <si>
    <t>Монтаж общедомовго счетчика ХВС на подпитку теплообменника Подъезд №4,5,2</t>
  </si>
  <si>
    <t>Итого за апрель</t>
  </si>
  <si>
    <t>Выданы председателю совета дома материалы для покраски дверей, скамеек</t>
  </si>
  <si>
    <t>Замена светильника подъезд №2 около квартиры №70</t>
  </si>
  <si>
    <t>Частичная замена стояка отопления квартира №107</t>
  </si>
  <si>
    <t>Итого за май</t>
  </si>
  <si>
    <t>Итого за  май</t>
  </si>
  <si>
    <t>Открытие и закрытие окон для мытья</t>
  </si>
  <si>
    <t>Очистка подъездных козырьков от мусора и грязи</t>
  </si>
  <si>
    <t>Выдана председателю совета дома морилка для нужд дома</t>
  </si>
  <si>
    <t>Замена циркуляционного насоса в подвале №2</t>
  </si>
  <si>
    <t>Чистка фильтров ГВС ХВС отопления в подвале</t>
  </si>
  <si>
    <t>Ремонт водосточной воронки</t>
  </si>
  <si>
    <t>Итого за июнь</t>
  </si>
  <si>
    <t>Замена замка на почтовом ящике</t>
  </si>
  <si>
    <t>Скос травы на придомовой территории</t>
  </si>
  <si>
    <t>устранение протеканий, ремонт балконов квартира №142, №296</t>
  </si>
  <si>
    <t>Итого за июль</t>
  </si>
  <si>
    <t>Установка стендов в тамбурах Подъезд №1-6</t>
  </si>
  <si>
    <t>Ремонт кровли по смете подъезд №4</t>
  </si>
  <si>
    <t>Замена крана на стояке отопления квартира №268</t>
  </si>
  <si>
    <t>Итого за август</t>
  </si>
  <si>
    <t>Уборка мусора с подъездных козырьков</t>
  </si>
  <si>
    <t>Закрепление в электрощитовой подъезд №1</t>
  </si>
  <si>
    <t>Замена светильника подъезд №3  9 этаж</t>
  </si>
  <si>
    <t>Ремонт кровли по смете подъезд №3</t>
  </si>
  <si>
    <t>Частичный ремонт кровли над квартирой №112</t>
  </si>
  <si>
    <t>Замена прожекторов подъезд №2,4,6</t>
  </si>
  <si>
    <t>Чистка фильтров ГВС в подвале, замена крана на стояке ГВС подъезд №3</t>
  </si>
  <si>
    <t>Итого за сентябрь</t>
  </si>
  <si>
    <t>Установка табличек пожарная безопасность</t>
  </si>
  <si>
    <t>Таблички пожарная безопасность</t>
  </si>
  <si>
    <t>Приобретение и выдача председателю совета дома монтажной пены</t>
  </si>
  <si>
    <t>Замена светильников с датчиками жвижения 3 штук подъезд №6</t>
  </si>
  <si>
    <t xml:space="preserve">Замена светильника </t>
  </si>
  <si>
    <t>Замена кабеля в подъезде№3 между 4 и 5 этажами</t>
  </si>
  <si>
    <t>Ремонт стояка ГВС Квартира №145</t>
  </si>
  <si>
    <t>Закрепление входных подъездных дверей  подъезд №3,4</t>
  </si>
  <si>
    <t>Обследование квартир№149,232 на предмет течи</t>
  </si>
  <si>
    <t>Итого за октябрь</t>
  </si>
  <si>
    <t>Замена светильника подъезд №1, №3  9 этаж, №4  7 этаж, №2  5-6 этаж</t>
  </si>
  <si>
    <t>Замена лампочек в подвале</t>
  </si>
  <si>
    <t>Монтаж трубопровода для сброса воздуха с отопления, чердак подъезда №4,5,6</t>
  </si>
  <si>
    <t>Монтаж розеток в подвале, замена лампочек</t>
  </si>
  <si>
    <t>Замена прожектора торец дома подъезд №6</t>
  </si>
  <si>
    <t>Итого за ноябрь</t>
  </si>
  <si>
    <t>Снятие участка и частичный ремонт парапета (кровля)</t>
  </si>
  <si>
    <t>Автовышка 3,5 часа за октябрь замена прожектора</t>
  </si>
  <si>
    <t>Замена фильтра на узле ГВС подъезд №4</t>
  </si>
  <si>
    <t>Установка кранов на стояках отопления квартира №105</t>
  </si>
  <si>
    <t>Замена доводчика входной двери подъезд №1</t>
  </si>
  <si>
    <t>Дезинсекция</t>
  </si>
  <si>
    <t>Замена двух кранов на стояке отопления квартира №81</t>
  </si>
  <si>
    <t>Чистка фильтров на отопления в подвале</t>
  </si>
  <si>
    <t>Итого за декабрь</t>
  </si>
  <si>
    <t>Замена освещения подъезд №1,5</t>
  </si>
  <si>
    <t>Привоз елки</t>
  </si>
  <si>
    <t>Установка дополнительного оборудования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</si>
</sst>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0" fillId="0" borderId="1" xfId="0" applyNumberFormat="1" applyBorder="1"/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" fillId="0" borderId="2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2" fontId="12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10" fillId="0" borderId="1" xfId="0" applyNumberFormat="1" applyFont="1" applyBorder="1"/>
    <xf numFmtId="0" fontId="10" fillId="0" borderId="1" xfId="0" applyFont="1" applyBorder="1"/>
    <xf numFmtId="0" fontId="9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10" fillId="0" borderId="2" xfId="0" applyFont="1" applyBorder="1"/>
    <xf numFmtId="0" fontId="10" fillId="0" borderId="5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3" xfId="0" applyFont="1" applyBorder="1"/>
    <xf numFmtId="0" fontId="11" fillId="0" borderId="6" xfId="0" applyFont="1" applyBorder="1" applyAlignment="1">
      <alignment wrapText="1"/>
    </xf>
    <xf numFmtId="0" fontId="10" fillId="0" borderId="7" xfId="0" applyFont="1" applyBorder="1"/>
    <xf numFmtId="0" fontId="11" fillId="0" borderId="0" xfId="0" applyFont="1"/>
    <xf numFmtId="0" fontId="10" fillId="0" borderId="2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6" xfId="0" applyBorder="1"/>
    <xf numFmtId="0" fontId="11" fillId="0" borderId="4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opLeftCell="A47" workbookViewId="0">
      <selection activeCell="D64" sqref="D6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2" t="s">
        <v>56</v>
      </c>
      <c r="C1" s="72"/>
      <c r="D1" s="72"/>
      <c r="E1" s="6"/>
      <c r="F1" s="6"/>
      <c r="G1" s="6"/>
      <c r="H1" s="6"/>
    </row>
    <row r="2" spans="1:8" ht="15.95" customHeight="1" x14ac:dyDescent="0.25">
      <c r="A2" s="1"/>
      <c r="B2" s="2" t="s">
        <v>47</v>
      </c>
      <c r="C2" s="29"/>
      <c r="D2" s="29"/>
      <c r="E2" s="1"/>
      <c r="F2" s="1"/>
      <c r="G2" s="1"/>
      <c r="H2" s="1"/>
    </row>
    <row r="3" spans="1:8" ht="15.95" customHeight="1" x14ac:dyDescent="0.25">
      <c r="A3" s="1"/>
      <c r="B3" s="72" t="s">
        <v>4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7"/>
      <c r="B5" s="48" t="s">
        <v>2</v>
      </c>
      <c r="C5" s="47"/>
      <c r="D5" s="47"/>
      <c r="E5" s="1"/>
      <c r="F5" s="1"/>
      <c r="G5" s="1"/>
      <c r="H5" s="1"/>
    </row>
    <row r="6" spans="1:8" ht="27" customHeight="1" x14ac:dyDescent="0.25">
      <c r="A6" s="49">
        <v>1</v>
      </c>
      <c r="B6" s="49" t="s">
        <v>48</v>
      </c>
      <c r="C6" s="49">
        <v>1223.92</v>
      </c>
      <c r="D6" s="48"/>
      <c r="E6" s="1"/>
      <c r="F6" s="1"/>
    </row>
    <row r="7" spans="1:8" ht="60" x14ac:dyDescent="0.25">
      <c r="A7" s="47">
        <v>2</v>
      </c>
      <c r="B7" s="49" t="s">
        <v>52</v>
      </c>
      <c r="C7" s="49">
        <v>935</v>
      </c>
      <c r="D7" s="48"/>
      <c r="E7" s="1"/>
      <c r="F7" s="1"/>
    </row>
    <row r="8" spans="1:8" x14ac:dyDescent="0.25">
      <c r="A8" s="47"/>
      <c r="B8" s="48" t="s">
        <v>53</v>
      </c>
      <c r="C8" s="48">
        <f>SUM(C6:C7)</f>
        <v>2158.92</v>
      </c>
      <c r="D8" s="48">
        <f>C8</f>
        <v>2158.92</v>
      </c>
      <c r="E8" s="1"/>
      <c r="F8" s="1"/>
    </row>
    <row r="9" spans="1:8" x14ac:dyDescent="0.25">
      <c r="A9" s="47"/>
      <c r="B9" s="48" t="s">
        <v>5</v>
      </c>
      <c r="C9" s="47"/>
      <c r="D9" s="47"/>
      <c r="E9" s="1"/>
      <c r="F9" s="1"/>
    </row>
    <row r="10" spans="1:8" ht="30" x14ac:dyDescent="0.25">
      <c r="A10" s="49">
        <v>1</v>
      </c>
      <c r="B10" s="49" t="s">
        <v>48</v>
      </c>
      <c r="C10" s="49">
        <v>1223.92</v>
      </c>
      <c r="D10" s="48"/>
      <c r="E10" s="1"/>
      <c r="F10" s="1"/>
    </row>
    <row r="11" spans="1:8" s="5" customFormat="1" ht="60" x14ac:dyDescent="0.25">
      <c r="A11" s="47">
        <v>2</v>
      </c>
      <c r="B11" s="49" t="s">
        <v>52</v>
      </c>
      <c r="C11" s="49">
        <v>935</v>
      </c>
      <c r="D11" s="48"/>
      <c r="E11" s="4"/>
      <c r="F11" s="4"/>
    </row>
    <row r="12" spans="1:8" s="5" customFormat="1" ht="30" x14ac:dyDescent="0.25">
      <c r="A12" s="47">
        <v>3</v>
      </c>
      <c r="B12" s="49" t="s">
        <v>59</v>
      </c>
      <c r="C12" s="49">
        <f>1448.4+1448.4+1448.4</f>
        <v>4345.2000000000007</v>
      </c>
      <c r="D12" s="47"/>
      <c r="E12" s="4"/>
      <c r="F12" s="4"/>
    </row>
    <row r="13" spans="1:8" s="5" customFormat="1" ht="30" x14ac:dyDescent="0.25">
      <c r="A13" s="49">
        <v>4</v>
      </c>
      <c r="B13" s="49" t="s">
        <v>60</v>
      </c>
      <c r="C13" s="49">
        <v>312.13</v>
      </c>
      <c r="D13" s="48"/>
      <c r="E13" s="4"/>
      <c r="F13" s="4"/>
    </row>
    <row r="14" spans="1:8" s="5" customFormat="1" x14ac:dyDescent="0.25">
      <c r="A14" s="47"/>
      <c r="B14" s="48" t="s">
        <v>61</v>
      </c>
      <c r="C14" s="48">
        <f>SUM(C10:C13)</f>
        <v>6816.2500000000009</v>
      </c>
      <c r="D14" s="48">
        <f>C14+D8</f>
        <v>8975.1700000000019</v>
      </c>
      <c r="E14" s="4"/>
      <c r="F14" s="4"/>
    </row>
    <row r="15" spans="1:8" s="5" customFormat="1" x14ac:dyDescent="0.25">
      <c r="A15" s="47"/>
      <c r="B15" s="48" t="s">
        <v>3</v>
      </c>
      <c r="C15" s="47"/>
      <c r="D15" s="47"/>
      <c r="E15" s="4"/>
      <c r="F15" s="4"/>
    </row>
    <row r="16" spans="1:8" s="5" customFormat="1" ht="30" x14ac:dyDescent="0.25">
      <c r="A16" s="49">
        <v>1</v>
      </c>
      <c r="B16" s="49" t="s">
        <v>48</v>
      </c>
      <c r="C16" s="49">
        <v>1223.92</v>
      </c>
      <c r="D16" s="48"/>
      <c r="E16" s="4"/>
      <c r="F16" s="4"/>
    </row>
    <row r="17" spans="1:6" s="5" customFormat="1" ht="60" x14ac:dyDescent="0.25">
      <c r="A17" s="47">
        <v>2</v>
      </c>
      <c r="B17" s="49" t="s">
        <v>52</v>
      </c>
      <c r="C17" s="49">
        <v>935</v>
      </c>
      <c r="D17" s="48"/>
      <c r="E17" s="4"/>
      <c r="F17" s="4"/>
    </row>
    <row r="18" spans="1:6" x14ac:dyDescent="0.25">
      <c r="A18" s="47">
        <v>3</v>
      </c>
      <c r="B18" s="49" t="s">
        <v>64</v>
      </c>
      <c r="C18" s="49">
        <v>2461.5</v>
      </c>
      <c r="D18" s="48"/>
      <c r="E18" s="1"/>
      <c r="F18" s="1"/>
    </row>
    <row r="19" spans="1:6" x14ac:dyDescent="0.25">
      <c r="A19" s="47">
        <v>4</v>
      </c>
      <c r="B19" s="49" t="s">
        <v>65</v>
      </c>
      <c r="C19" s="49">
        <v>2850</v>
      </c>
      <c r="D19" s="47"/>
      <c r="E19" s="1"/>
      <c r="F19" s="1"/>
    </row>
    <row r="20" spans="1:6" x14ac:dyDescent="0.25">
      <c r="A20" s="49"/>
      <c r="B20" s="48" t="s">
        <v>66</v>
      </c>
      <c r="C20" s="48">
        <f>SUM(C16:C19)</f>
        <v>7470.42</v>
      </c>
      <c r="D20" s="48">
        <f>C20+D14</f>
        <v>16445.590000000004</v>
      </c>
      <c r="E20" s="1"/>
      <c r="F20" s="1"/>
    </row>
    <row r="21" spans="1:6" x14ac:dyDescent="0.25">
      <c r="A21" s="47"/>
      <c r="B21" s="48" t="s">
        <v>7</v>
      </c>
      <c r="C21" s="47"/>
      <c r="D21" s="47"/>
      <c r="E21" s="1"/>
      <c r="F21" s="1"/>
    </row>
    <row r="22" spans="1:6" ht="30" x14ac:dyDescent="0.25">
      <c r="A22" s="49">
        <v>1</v>
      </c>
      <c r="B22" s="49" t="s">
        <v>48</v>
      </c>
      <c r="C22" s="49">
        <v>1223.92</v>
      </c>
      <c r="D22" s="48"/>
      <c r="E22" s="1"/>
      <c r="F22" s="1"/>
    </row>
    <row r="23" spans="1:6" ht="60" x14ac:dyDescent="0.25">
      <c r="A23" s="47">
        <v>2</v>
      </c>
      <c r="B23" s="49" t="s">
        <v>52</v>
      </c>
      <c r="C23" s="49">
        <v>935</v>
      </c>
      <c r="D23" s="48"/>
      <c r="E23" s="1"/>
      <c r="F23" s="1"/>
    </row>
    <row r="24" spans="1:6" ht="30" x14ac:dyDescent="0.25">
      <c r="A24" s="49">
        <v>3</v>
      </c>
      <c r="B24" s="49" t="s">
        <v>71</v>
      </c>
      <c r="C24" s="49">
        <v>1377</v>
      </c>
      <c r="D24" s="48"/>
      <c r="E24" s="1"/>
      <c r="F24" s="1"/>
    </row>
    <row r="25" spans="1:6" x14ac:dyDescent="0.25">
      <c r="A25" s="49"/>
      <c r="B25" s="48" t="s">
        <v>72</v>
      </c>
      <c r="C25" s="48">
        <f>SUM(C22:C24)</f>
        <v>3535.92</v>
      </c>
      <c r="D25" s="48">
        <f>C25+D20</f>
        <v>19981.510000000002</v>
      </c>
      <c r="E25" s="1"/>
      <c r="F25" s="1"/>
    </row>
    <row r="26" spans="1:6" x14ac:dyDescent="0.25">
      <c r="A26" s="47"/>
      <c r="B26" s="48" t="s">
        <v>8</v>
      </c>
      <c r="C26" s="47"/>
      <c r="D26" s="47"/>
      <c r="E26" s="1"/>
      <c r="F26" s="1"/>
    </row>
    <row r="27" spans="1:6" ht="30" x14ac:dyDescent="0.25">
      <c r="A27" s="49">
        <v>1</v>
      </c>
      <c r="B27" s="49" t="s">
        <v>48</v>
      </c>
      <c r="C27" s="49">
        <v>1223.92</v>
      </c>
      <c r="D27" s="48"/>
      <c r="E27" s="1"/>
      <c r="F27" s="1"/>
    </row>
    <row r="28" spans="1:6" ht="60" x14ac:dyDescent="0.25">
      <c r="A28" s="47">
        <v>2</v>
      </c>
      <c r="B28" s="49" t="s">
        <v>52</v>
      </c>
      <c r="C28" s="49">
        <v>935</v>
      </c>
      <c r="D28" s="48"/>
      <c r="E28" s="1"/>
      <c r="F28" s="1"/>
    </row>
    <row r="29" spans="1:6" x14ac:dyDescent="0.25">
      <c r="A29" s="49"/>
      <c r="B29" s="48" t="s">
        <v>76</v>
      </c>
      <c r="C29" s="48">
        <f>SUM(C27:C28)</f>
        <v>2158.92</v>
      </c>
      <c r="D29" s="48">
        <f>C29+D25</f>
        <v>22140.43</v>
      </c>
      <c r="E29" s="1"/>
      <c r="F29" s="1"/>
    </row>
    <row r="30" spans="1:6" x14ac:dyDescent="0.25">
      <c r="A30" s="47"/>
      <c r="B30" s="48" t="s">
        <v>9</v>
      </c>
      <c r="C30" s="47"/>
      <c r="D30" s="47"/>
      <c r="E30" s="1"/>
      <c r="F30" s="1"/>
    </row>
    <row r="31" spans="1:6" ht="30" x14ac:dyDescent="0.25">
      <c r="A31" s="49">
        <v>1</v>
      </c>
      <c r="B31" s="49" t="s">
        <v>48</v>
      </c>
      <c r="C31" s="49">
        <v>1223.92</v>
      </c>
      <c r="D31" s="48"/>
      <c r="E31" s="1"/>
      <c r="F31" s="1"/>
    </row>
    <row r="32" spans="1:6" ht="60" x14ac:dyDescent="0.25">
      <c r="A32" s="47">
        <v>2</v>
      </c>
      <c r="B32" s="49" t="s">
        <v>52</v>
      </c>
      <c r="C32" s="49">
        <v>935</v>
      </c>
      <c r="D32" s="48"/>
      <c r="E32" s="1"/>
      <c r="F32" s="1"/>
    </row>
    <row r="33" spans="1:6" x14ac:dyDescent="0.25">
      <c r="A33" s="47">
        <v>3</v>
      </c>
      <c r="B33" s="49" t="s">
        <v>82</v>
      </c>
      <c r="C33" s="49">
        <v>2295</v>
      </c>
      <c r="D33" s="47"/>
      <c r="E33" s="1"/>
      <c r="F33" s="1"/>
    </row>
    <row r="34" spans="1:6" x14ac:dyDescent="0.25">
      <c r="A34" s="49">
        <v>4</v>
      </c>
      <c r="B34" s="49" t="s">
        <v>83</v>
      </c>
      <c r="C34" s="49">
        <v>4530.42</v>
      </c>
      <c r="D34" s="48"/>
      <c r="E34" s="1"/>
      <c r="F34" s="1"/>
    </row>
    <row r="35" spans="1:6" x14ac:dyDescent="0.25">
      <c r="A35" s="47"/>
      <c r="B35" s="48" t="s">
        <v>84</v>
      </c>
      <c r="C35" s="48">
        <f>SUM(C31:C34)</f>
        <v>8984.34</v>
      </c>
      <c r="D35" s="48">
        <f>C35+D29</f>
        <v>31124.77</v>
      </c>
      <c r="E35" s="1"/>
      <c r="F35" s="1"/>
    </row>
    <row r="36" spans="1:6" x14ac:dyDescent="0.25">
      <c r="A36" s="47"/>
      <c r="B36" s="48" t="s">
        <v>10</v>
      </c>
      <c r="C36" s="47"/>
      <c r="D36" s="47"/>
      <c r="E36" s="1"/>
      <c r="F36" s="1"/>
    </row>
    <row r="37" spans="1:6" ht="30" x14ac:dyDescent="0.25">
      <c r="A37" s="49">
        <v>1</v>
      </c>
      <c r="B37" s="49" t="s">
        <v>48</v>
      </c>
      <c r="C37" s="49">
        <v>1223.92</v>
      </c>
      <c r="D37" s="48"/>
      <c r="E37" s="1"/>
      <c r="F37" s="1"/>
    </row>
    <row r="38" spans="1:6" ht="60" x14ac:dyDescent="0.25">
      <c r="A38" s="47">
        <v>2</v>
      </c>
      <c r="B38" s="49" t="s">
        <v>52</v>
      </c>
      <c r="C38" s="49">
        <v>935</v>
      </c>
      <c r="D38" s="48"/>
      <c r="E38" s="1"/>
      <c r="F38" s="1"/>
    </row>
    <row r="39" spans="1:6" x14ac:dyDescent="0.25">
      <c r="A39" s="47"/>
      <c r="B39" s="48" t="s">
        <v>88</v>
      </c>
      <c r="C39" s="48">
        <f>SUM(C37:C38)</f>
        <v>2158.92</v>
      </c>
      <c r="D39" s="48">
        <f>C39+D35</f>
        <v>33283.69</v>
      </c>
      <c r="E39" s="1"/>
      <c r="F39" s="1"/>
    </row>
    <row r="40" spans="1:6" x14ac:dyDescent="0.25">
      <c r="A40" s="47"/>
      <c r="B40" s="48" t="s">
        <v>11</v>
      </c>
      <c r="C40" s="47"/>
      <c r="D40" s="47"/>
      <c r="E40" s="1"/>
      <c r="F40" s="1"/>
    </row>
    <row r="41" spans="1:6" ht="30" x14ac:dyDescent="0.25">
      <c r="A41" s="49">
        <v>1</v>
      </c>
      <c r="B41" s="49" t="s">
        <v>48</v>
      </c>
      <c r="C41" s="49">
        <v>1223.92</v>
      </c>
      <c r="D41" s="48"/>
      <c r="E41" s="1"/>
      <c r="F41" s="1"/>
    </row>
    <row r="42" spans="1:6" ht="60" x14ac:dyDescent="0.25">
      <c r="A42" s="47">
        <v>2</v>
      </c>
      <c r="B42" s="49" t="s">
        <v>52</v>
      </c>
      <c r="C42" s="49">
        <v>935</v>
      </c>
      <c r="D42" s="48"/>
      <c r="E42" s="1"/>
      <c r="F42" s="1"/>
    </row>
    <row r="43" spans="1:6" x14ac:dyDescent="0.25">
      <c r="A43" s="47">
        <v>3</v>
      </c>
      <c r="B43" s="49" t="s">
        <v>91</v>
      </c>
      <c r="C43" s="49">
        <v>2230</v>
      </c>
      <c r="D43" s="47"/>
      <c r="E43" s="1"/>
      <c r="F43" s="1"/>
    </row>
    <row r="44" spans="1:6" x14ac:dyDescent="0.25">
      <c r="A44" s="49"/>
      <c r="B44" s="48" t="s">
        <v>92</v>
      </c>
      <c r="C44" s="48">
        <f>SUM(C41:C43)</f>
        <v>4388.92</v>
      </c>
      <c r="D44" s="48">
        <f>C44+D39</f>
        <v>37672.61</v>
      </c>
      <c r="E44" s="1"/>
      <c r="F44" s="1"/>
    </row>
    <row r="45" spans="1:6" x14ac:dyDescent="0.25">
      <c r="A45" s="47"/>
      <c r="B45" s="48" t="s">
        <v>12</v>
      </c>
      <c r="C45" s="47"/>
      <c r="D45" s="47"/>
      <c r="E45" s="1"/>
      <c r="F45" s="1"/>
    </row>
    <row r="46" spans="1:6" ht="30" x14ac:dyDescent="0.25">
      <c r="A46" s="49">
        <v>1</v>
      </c>
      <c r="B46" s="49" t="s">
        <v>48</v>
      </c>
      <c r="C46" s="49">
        <v>1223.92</v>
      </c>
      <c r="D46" s="48"/>
      <c r="E46" s="1"/>
      <c r="F46" s="1"/>
    </row>
    <row r="47" spans="1:6" ht="60" x14ac:dyDescent="0.25">
      <c r="A47" s="47">
        <v>2</v>
      </c>
      <c r="B47" s="49" t="s">
        <v>52</v>
      </c>
      <c r="C47" s="49">
        <v>935</v>
      </c>
      <c r="D47" s="48"/>
      <c r="E47" s="1"/>
      <c r="F47" s="1"/>
    </row>
    <row r="48" spans="1:6" x14ac:dyDescent="0.25">
      <c r="A48" s="47"/>
      <c r="B48" s="48" t="s">
        <v>100</v>
      </c>
      <c r="C48" s="48">
        <f>SUM(C46:C47)</f>
        <v>2158.92</v>
      </c>
      <c r="D48" s="48">
        <f>C48+D44</f>
        <v>39831.53</v>
      </c>
      <c r="E48" s="1"/>
      <c r="F48" s="1"/>
    </row>
    <row r="49" spans="1:6" x14ac:dyDescent="0.25">
      <c r="A49" s="47"/>
      <c r="B49" s="48" t="s">
        <v>13</v>
      </c>
      <c r="C49" s="47"/>
      <c r="D49" s="47"/>
      <c r="E49" s="1"/>
      <c r="F49" s="1"/>
    </row>
    <row r="50" spans="1:6" ht="30" x14ac:dyDescent="0.25">
      <c r="A50" s="49">
        <v>1</v>
      </c>
      <c r="B50" s="49" t="s">
        <v>48</v>
      </c>
      <c r="C50" s="49">
        <v>1223.92</v>
      </c>
      <c r="D50" s="48"/>
      <c r="E50" s="1"/>
      <c r="F50" s="1"/>
    </row>
    <row r="51" spans="1:6" ht="60" x14ac:dyDescent="0.25">
      <c r="A51" s="47">
        <v>2</v>
      </c>
      <c r="B51" s="49" t="s">
        <v>52</v>
      </c>
      <c r="C51" s="49">
        <v>935</v>
      </c>
      <c r="D51" s="48"/>
      <c r="E51" s="1"/>
      <c r="F51" s="1"/>
    </row>
    <row r="52" spans="1:6" ht="30" x14ac:dyDescent="0.25">
      <c r="A52" s="11">
        <v>3</v>
      </c>
      <c r="B52" s="11" t="s">
        <v>109</v>
      </c>
      <c r="C52" s="11">
        <v>1380</v>
      </c>
      <c r="D52" s="3"/>
      <c r="E52" s="1"/>
      <c r="F52" s="1"/>
    </row>
    <row r="53" spans="1:6" x14ac:dyDescent="0.25">
      <c r="A53" s="47"/>
      <c r="B53" s="48" t="s">
        <v>110</v>
      </c>
      <c r="C53" s="48">
        <f>SUM(C50:C52)</f>
        <v>3538.92</v>
      </c>
      <c r="D53" s="48">
        <f>C53+D48</f>
        <v>43370.45</v>
      </c>
      <c r="E53" s="1"/>
      <c r="F53" s="1"/>
    </row>
    <row r="54" spans="1:6" x14ac:dyDescent="0.25">
      <c r="A54" s="47"/>
      <c r="B54" s="48" t="s">
        <v>14</v>
      </c>
      <c r="C54" s="47"/>
      <c r="D54" s="47"/>
      <c r="E54" s="1"/>
      <c r="F54" s="1"/>
    </row>
    <row r="55" spans="1:6" ht="30" x14ac:dyDescent="0.25">
      <c r="A55" s="49">
        <v>1</v>
      </c>
      <c r="B55" s="49" t="s">
        <v>48</v>
      </c>
      <c r="C55" s="49">
        <v>1223.92</v>
      </c>
      <c r="D55" s="48"/>
      <c r="E55" s="1"/>
      <c r="F55" s="1"/>
    </row>
    <row r="56" spans="1:6" ht="60" x14ac:dyDescent="0.25">
      <c r="A56" s="47">
        <v>2</v>
      </c>
      <c r="B56" s="49" t="s">
        <v>52</v>
      </c>
      <c r="C56" s="49">
        <v>935</v>
      </c>
      <c r="D56" s="48"/>
      <c r="E56" s="1"/>
      <c r="F56" s="1"/>
    </row>
    <row r="57" spans="1:6" x14ac:dyDescent="0.25">
      <c r="A57" s="47"/>
      <c r="B57" s="48" t="s">
        <v>116</v>
      </c>
      <c r="C57" s="48">
        <f>SUM(C55:C56)</f>
        <v>2158.92</v>
      </c>
      <c r="D57" s="48">
        <f>C57+D53</f>
        <v>45529.369999999995</v>
      </c>
      <c r="E57" s="1"/>
      <c r="F57" s="1"/>
    </row>
    <row r="58" spans="1:6" x14ac:dyDescent="0.25">
      <c r="A58" s="47"/>
      <c r="B58" s="48" t="s">
        <v>15</v>
      </c>
      <c r="C58" s="47"/>
      <c r="D58" s="47"/>
      <c r="E58" s="1"/>
      <c r="F58" s="1"/>
    </row>
    <row r="59" spans="1:6" ht="30" x14ac:dyDescent="0.25">
      <c r="A59" s="49">
        <v>1</v>
      </c>
      <c r="B59" s="49" t="s">
        <v>48</v>
      </c>
      <c r="C59" s="49">
        <v>1223.92</v>
      </c>
      <c r="D59" s="48"/>
      <c r="E59" s="1"/>
      <c r="F59" s="1"/>
    </row>
    <row r="60" spans="1:6" ht="60" x14ac:dyDescent="0.25">
      <c r="A60" s="47">
        <v>2</v>
      </c>
      <c r="B60" s="49" t="s">
        <v>52</v>
      </c>
      <c r="C60" s="49">
        <v>935</v>
      </c>
      <c r="D60" s="48"/>
      <c r="E60" s="1"/>
      <c r="F60" s="1"/>
    </row>
    <row r="61" spans="1:6" ht="30" x14ac:dyDescent="0.25">
      <c r="A61" s="11">
        <v>3</v>
      </c>
      <c r="B61" s="49" t="s">
        <v>123</v>
      </c>
      <c r="C61" s="11">
        <v>2428</v>
      </c>
      <c r="D61" s="3"/>
      <c r="E61" s="1"/>
      <c r="F61" s="1"/>
    </row>
    <row r="62" spans="1:6" x14ac:dyDescent="0.25">
      <c r="A62" s="47">
        <v>4</v>
      </c>
      <c r="B62" s="49" t="s">
        <v>124</v>
      </c>
      <c r="C62" s="47">
        <v>2070</v>
      </c>
      <c r="D62" s="47"/>
      <c r="E62" s="1"/>
      <c r="F62" s="1"/>
    </row>
    <row r="63" spans="1:6" x14ac:dyDescent="0.25">
      <c r="A63" s="49"/>
      <c r="B63" s="48" t="s">
        <v>125</v>
      </c>
      <c r="C63" s="48">
        <f>SUM(C59:C62)</f>
        <v>6656.92</v>
      </c>
      <c r="D63" s="48">
        <f>C63+D57</f>
        <v>52186.289999999994</v>
      </c>
      <c r="E63" s="1"/>
      <c r="F63" s="1"/>
    </row>
    <row r="64" spans="1:6" x14ac:dyDescent="0.25">
      <c r="A64" s="47"/>
      <c r="B64" s="49"/>
      <c r="C64" s="49"/>
      <c r="D64" s="48"/>
      <c r="E64" s="1"/>
      <c r="F64" s="1"/>
    </row>
    <row r="65" spans="1:6" x14ac:dyDescent="0.25">
      <c r="A65" s="11"/>
      <c r="B65" s="11"/>
      <c r="C65" s="11"/>
      <c r="D65" s="3"/>
      <c r="E65" s="1"/>
      <c r="F65" s="1"/>
    </row>
    <row r="66" spans="1:6" x14ac:dyDescent="0.25">
      <c r="A66" s="11"/>
      <c r="B66" s="11"/>
      <c r="C66" s="11"/>
      <c r="D66" s="3"/>
      <c r="E66" s="1"/>
      <c r="F66" s="1"/>
    </row>
    <row r="67" spans="1:6" x14ac:dyDescent="0.25">
      <c r="A67" s="11"/>
      <c r="B67" s="11"/>
      <c r="C67" s="11"/>
      <c r="D67" s="3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49"/>
      <c r="B69" s="48"/>
      <c r="C69" s="48"/>
      <c r="D69" s="48"/>
      <c r="E69" s="1"/>
      <c r="F69" s="1"/>
    </row>
    <row r="70" spans="1:6" x14ac:dyDescent="0.25">
      <c r="A70" s="47"/>
      <c r="B70" s="48"/>
      <c r="C70" s="47"/>
      <c r="D70" s="47"/>
      <c r="E70" s="1"/>
      <c r="F70" s="1"/>
    </row>
    <row r="71" spans="1:6" x14ac:dyDescent="0.25">
      <c r="A71" s="49"/>
      <c r="B71" s="49"/>
      <c r="C71" s="49"/>
      <c r="D71" s="48"/>
      <c r="E71" s="1"/>
      <c r="F71" s="1"/>
    </row>
    <row r="72" spans="1:6" x14ac:dyDescent="0.25">
      <c r="A72" s="47"/>
      <c r="B72" s="49"/>
      <c r="C72" s="49"/>
      <c r="D72" s="48"/>
      <c r="E72" s="1"/>
      <c r="F72" s="1"/>
    </row>
    <row r="73" spans="1:6" x14ac:dyDescent="0.25">
      <c r="A73" s="49"/>
      <c r="B73" s="48"/>
      <c r="C73" s="48"/>
      <c r="D73" s="48"/>
      <c r="E73" s="1"/>
      <c r="F73" s="1"/>
    </row>
    <row r="74" spans="1:6" x14ac:dyDescent="0.25">
      <c r="A74" s="49"/>
      <c r="B74" s="49"/>
      <c r="C74" s="49"/>
      <c r="D74" s="48"/>
      <c r="E74" s="1"/>
      <c r="F74" s="1"/>
    </row>
    <row r="75" spans="1:6" x14ac:dyDescent="0.25">
      <c r="A75" s="47"/>
      <c r="B75" s="49"/>
      <c r="C75" s="49"/>
      <c r="D75" s="48"/>
      <c r="E75" s="1"/>
      <c r="F75" s="1"/>
    </row>
    <row r="76" spans="1:6" x14ac:dyDescent="0.25">
      <c r="A76" s="11"/>
      <c r="B76" s="3"/>
      <c r="C76" s="3"/>
      <c r="D76" s="3"/>
      <c r="E76" s="1"/>
      <c r="F76" s="1"/>
    </row>
    <row r="77" spans="1:6" x14ac:dyDescent="0.25">
      <c r="A77" s="11"/>
      <c r="B77" s="11"/>
      <c r="C77" s="11"/>
      <c r="D77" s="3"/>
      <c r="E77" s="1"/>
      <c r="F77" s="1"/>
    </row>
    <row r="78" spans="1:6" x14ac:dyDescent="0.25">
      <c r="A78" s="11"/>
      <c r="B78" s="3"/>
      <c r="C78" s="3"/>
      <c r="D78" s="3"/>
      <c r="E78" s="1"/>
      <c r="F78" s="1"/>
    </row>
    <row r="79" spans="1:6" x14ac:dyDescent="0.25">
      <c r="A79" s="11"/>
      <c r="B79" s="35"/>
      <c r="C79" s="11"/>
      <c r="D79" s="11"/>
      <c r="E79" s="1"/>
      <c r="F7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topLeftCell="A43" workbookViewId="0">
      <selection activeCell="D65" sqref="D65"/>
    </sheetView>
  </sheetViews>
  <sheetFormatPr defaultRowHeight="15" x14ac:dyDescent="0.25"/>
  <cols>
    <col min="1" max="1" width="4.28515625" customWidth="1"/>
    <col min="2" max="2" width="47.28515625" customWidth="1"/>
    <col min="3" max="3" width="11.1406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2" t="s">
        <v>54</v>
      </c>
      <c r="C1" s="72"/>
      <c r="D1" s="72"/>
      <c r="E1" s="6"/>
      <c r="F1" s="6"/>
      <c r="G1" s="6"/>
    </row>
    <row r="2" spans="1:15" ht="15.95" customHeight="1" x14ac:dyDescent="0.25">
      <c r="A2" s="1"/>
      <c r="B2" s="2" t="s">
        <v>47</v>
      </c>
      <c r="C2" s="29"/>
      <c r="D2" s="29"/>
      <c r="E2" s="1"/>
      <c r="F2" s="1"/>
      <c r="G2" s="1"/>
    </row>
    <row r="3" spans="1:15" ht="15.95" customHeight="1" x14ac:dyDescent="0.25">
      <c r="A3" s="1"/>
      <c r="B3" s="72" t="s">
        <v>6</v>
      </c>
      <c r="C3" s="72"/>
      <c r="D3" s="72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47"/>
      <c r="B5" s="48" t="s">
        <v>2</v>
      </c>
      <c r="C5" s="47"/>
      <c r="D5" s="47"/>
      <c r="E5" s="1"/>
      <c r="F5" s="1"/>
      <c r="G5" s="1"/>
    </row>
    <row r="6" spans="1:15" x14ac:dyDescent="0.25">
      <c r="A6" s="47">
        <v>1</v>
      </c>
      <c r="B6" s="49" t="s">
        <v>49</v>
      </c>
      <c r="C6" s="49">
        <v>10692</v>
      </c>
      <c r="D6" s="51"/>
      <c r="E6" s="1"/>
      <c r="F6" s="1"/>
      <c r="G6" s="1"/>
    </row>
    <row r="7" spans="1:15" s="1" customFormat="1" ht="30" x14ac:dyDescent="0.25">
      <c r="A7" s="49">
        <v>2</v>
      </c>
      <c r="B7" s="49" t="s">
        <v>50</v>
      </c>
      <c r="C7" s="49">
        <v>4257</v>
      </c>
      <c r="D7" s="52"/>
      <c r="H7"/>
      <c r="I7"/>
      <c r="J7"/>
      <c r="K7"/>
      <c r="L7"/>
      <c r="M7"/>
      <c r="N7"/>
      <c r="O7"/>
    </row>
    <row r="8" spans="1:15" s="4" customFormat="1" x14ac:dyDescent="0.25">
      <c r="A8" s="49"/>
      <c r="B8" s="48" t="s">
        <v>53</v>
      </c>
      <c r="C8" s="48">
        <f>SUM(C6:C7)</f>
        <v>14949</v>
      </c>
      <c r="D8" s="53">
        <f>C8</f>
        <v>14949</v>
      </c>
      <c r="F8" s="1"/>
      <c r="H8"/>
      <c r="I8"/>
      <c r="J8"/>
      <c r="K8"/>
      <c r="L8"/>
      <c r="M8"/>
      <c r="N8"/>
      <c r="O8"/>
    </row>
    <row r="9" spans="1:15" s="4" customFormat="1" x14ac:dyDescent="0.25">
      <c r="A9" s="47"/>
      <c r="B9" s="48" t="s">
        <v>5</v>
      </c>
      <c r="C9" s="47"/>
      <c r="D9" s="47"/>
      <c r="H9"/>
      <c r="I9"/>
      <c r="J9"/>
      <c r="K9"/>
      <c r="L9"/>
      <c r="M9"/>
      <c r="N9"/>
      <c r="O9"/>
    </row>
    <row r="10" spans="1:15" x14ac:dyDescent="0.25">
      <c r="A10" s="47">
        <v>1</v>
      </c>
      <c r="B10" s="49" t="s">
        <v>49</v>
      </c>
      <c r="C10" s="49">
        <v>10692</v>
      </c>
      <c r="D10" s="51"/>
    </row>
    <row r="11" spans="1:15" ht="30" x14ac:dyDescent="0.25">
      <c r="A11" s="49">
        <v>2</v>
      </c>
      <c r="B11" s="49" t="s">
        <v>50</v>
      </c>
      <c r="C11" s="49">
        <v>4257</v>
      </c>
      <c r="D11" s="52"/>
    </row>
    <row r="12" spans="1:15" x14ac:dyDescent="0.25">
      <c r="A12" s="49">
        <v>3</v>
      </c>
      <c r="B12" s="49" t="s">
        <v>62</v>
      </c>
      <c r="C12" s="49">
        <v>4131</v>
      </c>
      <c r="D12" s="52"/>
    </row>
    <row r="13" spans="1:15" x14ac:dyDescent="0.25">
      <c r="A13" s="49"/>
      <c r="B13" s="48" t="s">
        <v>61</v>
      </c>
      <c r="C13" s="48">
        <f>SUM(C10:C12)</f>
        <v>19080</v>
      </c>
      <c r="D13" s="53">
        <f>C13+D8</f>
        <v>34029</v>
      </c>
    </row>
    <row r="14" spans="1:15" x14ac:dyDescent="0.25">
      <c r="A14" s="47"/>
      <c r="B14" s="48" t="s">
        <v>3</v>
      </c>
      <c r="C14" s="47"/>
      <c r="D14" s="47"/>
    </row>
    <row r="15" spans="1:15" x14ac:dyDescent="0.25">
      <c r="A15" s="47">
        <v>1</v>
      </c>
      <c r="B15" s="49" t="s">
        <v>49</v>
      </c>
      <c r="C15" s="49">
        <v>10692</v>
      </c>
      <c r="D15" s="51"/>
    </row>
    <row r="16" spans="1:15" ht="30" x14ac:dyDescent="0.25">
      <c r="A16" s="49">
        <v>2</v>
      </c>
      <c r="B16" s="49" t="s">
        <v>50</v>
      </c>
      <c r="C16" s="49">
        <v>4257</v>
      </c>
      <c r="D16" s="52"/>
    </row>
    <row r="17" spans="1:4" x14ac:dyDescent="0.25">
      <c r="A17" s="47">
        <v>3</v>
      </c>
      <c r="B17" s="49" t="s">
        <v>67</v>
      </c>
      <c r="C17" s="49">
        <v>264.3</v>
      </c>
      <c r="D17" s="47"/>
    </row>
    <row r="18" spans="1:4" x14ac:dyDescent="0.25">
      <c r="A18" s="47"/>
      <c r="B18" s="48" t="s">
        <v>66</v>
      </c>
      <c r="C18" s="48">
        <f>SUM(C15:C17)</f>
        <v>15213.3</v>
      </c>
      <c r="D18" s="53">
        <f>C18+D13</f>
        <v>49242.3</v>
      </c>
    </row>
    <row r="19" spans="1:4" x14ac:dyDescent="0.25">
      <c r="A19" s="47"/>
      <c r="B19" s="48" t="s">
        <v>7</v>
      </c>
      <c r="C19" s="47"/>
      <c r="D19" s="47"/>
    </row>
    <row r="20" spans="1:4" x14ac:dyDescent="0.25">
      <c r="A20" s="47">
        <v>1</v>
      </c>
      <c r="B20" s="49" t="s">
        <v>49</v>
      </c>
      <c r="C20" s="49">
        <v>11880</v>
      </c>
      <c r="D20" s="51"/>
    </row>
    <row r="21" spans="1:4" ht="30" x14ac:dyDescent="0.25">
      <c r="A21" s="49">
        <v>2</v>
      </c>
      <c r="B21" s="49" t="s">
        <v>50</v>
      </c>
      <c r="C21" s="49">
        <v>4257</v>
      </c>
      <c r="D21" s="52"/>
    </row>
    <row r="22" spans="1:4" ht="30" x14ac:dyDescent="0.25">
      <c r="A22" s="47">
        <v>3</v>
      </c>
      <c r="B22" s="49" t="s">
        <v>73</v>
      </c>
      <c r="C22" s="49">
        <v>20602.2</v>
      </c>
      <c r="D22" s="51"/>
    </row>
    <row r="23" spans="1:4" x14ac:dyDescent="0.25">
      <c r="A23" s="49"/>
      <c r="B23" s="48" t="s">
        <v>72</v>
      </c>
      <c r="C23" s="48">
        <f>SUM(C20:C22)</f>
        <v>36739.199999999997</v>
      </c>
      <c r="D23" s="53">
        <f>C23+D18</f>
        <v>85981.5</v>
      </c>
    </row>
    <row r="24" spans="1:4" x14ac:dyDescent="0.25">
      <c r="A24" s="47"/>
      <c r="B24" s="48" t="s">
        <v>8</v>
      </c>
      <c r="C24" s="47"/>
      <c r="D24" s="47"/>
    </row>
    <row r="25" spans="1:4" x14ac:dyDescent="0.25">
      <c r="A25" s="47">
        <v>1</v>
      </c>
      <c r="B25" s="49" t="s">
        <v>49</v>
      </c>
      <c r="C25" s="49">
        <v>11880</v>
      </c>
      <c r="D25" s="51"/>
    </row>
    <row r="26" spans="1:4" ht="30" x14ac:dyDescent="0.25">
      <c r="A26" s="49">
        <v>2</v>
      </c>
      <c r="B26" s="49" t="s">
        <v>50</v>
      </c>
      <c r="C26" s="49">
        <v>4257</v>
      </c>
      <c r="D26" s="52"/>
    </row>
    <row r="27" spans="1:4" x14ac:dyDescent="0.25">
      <c r="A27" s="49">
        <v>3</v>
      </c>
      <c r="B27" s="49" t="s">
        <v>78</v>
      </c>
      <c r="C27" s="49">
        <v>3600</v>
      </c>
      <c r="D27" s="52"/>
    </row>
    <row r="28" spans="1:4" ht="30" x14ac:dyDescent="0.25">
      <c r="A28" s="49">
        <v>4</v>
      </c>
      <c r="B28" s="49" t="s">
        <v>79</v>
      </c>
      <c r="C28" s="49">
        <v>1200</v>
      </c>
      <c r="D28" s="52"/>
    </row>
    <row r="29" spans="1:4" x14ac:dyDescent="0.25">
      <c r="A29" s="50"/>
      <c r="B29" s="48" t="s">
        <v>77</v>
      </c>
      <c r="C29" s="55">
        <f>SUM(C25:C28)</f>
        <v>20937</v>
      </c>
      <c r="D29" s="54">
        <f>C29+D23</f>
        <v>106918.5</v>
      </c>
    </row>
    <row r="30" spans="1:4" x14ac:dyDescent="0.25">
      <c r="A30" s="47"/>
      <c r="B30" s="48" t="s">
        <v>9</v>
      </c>
      <c r="C30" s="47"/>
      <c r="D30" s="47"/>
    </row>
    <row r="31" spans="1:4" x14ac:dyDescent="0.25">
      <c r="A31" s="47">
        <v>1</v>
      </c>
      <c r="B31" s="49" t="s">
        <v>49</v>
      </c>
      <c r="C31" s="49">
        <v>11880</v>
      </c>
      <c r="D31" s="51"/>
    </row>
    <row r="32" spans="1:4" ht="30" x14ac:dyDescent="0.25">
      <c r="A32" s="49">
        <v>2</v>
      </c>
      <c r="B32" s="49" t="s">
        <v>50</v>
      </c>
      <c r="C32" s="49">
        <v>4257</v>
      </c>
      <c r="D32" s="52"/>
    </row>
    <row r="33" spans="1:4" x14ac:dyDescent="0.25">
      <c r="A33" s="50">
        <v>3</v>
      </c>
      <c r="B33" s="49" t="s">
        <v>85</v>
      </c>
      <c r="C33" s="50">
        <v>689</v>
      </c>
      <c r="D33" s="54"/>
    </row>
    <row r="34" spans="1:4" x14ac:dyDescent="0.25">
      <c r="A34" s="50"/>
      <c r="B34" s="48" t="s">
        <v>84</v>
      </c>
      <c r="C34" s="55">
        <f>SUM(C31:C33)</f>
        <v>16826</v>
      </c>
      <c r="D34" s="54">
        <f>C34+D29</f>
        <v>123744.5</v>
      </c>
    </row>
    <row r="35" spans="1:4" x14ac:dyDescent="0.25">
      <c r="A35" s="47"/>
      <c r="B35" s="48" t="s">
        <v>10</v>
      </c>
      <c r="C35" s="47"/>
      <c r="D35" s="47"/>
    </row>
    <row r="36" spans="1:4" x14ac:dyDescent="0.25">
      <c r="A36" s="47">
        <v>1</v>
      </c>
      <c r="B36" s="49" t="s">
        <v>49</v>
      </c>
      <c r="C36" s="49">
        <v>14850</v>
      </c>
      <c r="D36" s="51"/>
    </row>
    <row r="37" spans="1:4" ht="30" x14ac:dyDescent="0.25">
      <c r="A37" s="49">
        <v>2</v>
      </c>
      <c r="B37" s="49" t="s">
        <v>50</v>
      </c>
      <c r="C37" s="49">
        <v>4257</v>
      </c>
      <c r="D37" s="52"/>
    </row>
    <row r="38" spans="1:4" x14ac:dyDescent="0.25">
      <c r="A38" s="50">
        <v>3</v>
      </c>
      <c r="B38" s="49" t="s">
        <v>89</v>
      </c>
      <c r="C38" s="50">
        <v>2675.96</v>
      </c>
      <c r="D38" s="55"/>
    </row>
    <row r="39" spans="1:4" x14ac:dyDescent="0.25">
      <c r="A39" s="47"/>
      <c r="B39" s="48" t="s">
        <v>88</v>
      </c>
      <c r="C39" s="48">
        <f>SUM(C36:C38)</f>
        <v>21782.959999999999</v>
      </c>
      <c r="D39" s="51">
        <f>C39+D34</f>
        <v>145527.46</v>
      </c>
    </row>
    <row r="40" spans="1:4" x14ac:dyDescent="0.25">
      <c r="A40" s="47"/>
      <c r="B40" s="48" t="s">
        <v>11</v>
      </c>
      <c r="C40" s="47"/>
      <c r="D40" s="47"/>
    </row>
    <row r="41" spans="1:4" x14ac:dyDescent="0.25">
      <c r="A41" s="47">
        <v>1</v>
      </c>
      <c r="B41" s="49" t="s">
        <v>49</v>
      </c>
      <c r="C41" s="49">
        <v>14850</v>
      </c>
      <c r="D41" s="51"/>
    </row>
    <row r="42" spans="1:4" ht="30" x14ac:dyDescent="0.25">
      <c r="A42" s="49">
        <v>2</v>
      </c>
      <c r="B42" s="49" t="s">
        <v>50</v>
      </c>
      <c r="C42" s="49">
        <v>4257</v>
      </c>
      <c r="D42" s="52"/>
    </row>
    <row r="43" spans="1:4" x14ac:dyDescent="0.25">
      <c r="A43" s="49">
        <v>3</v>
      </c>
      <c r="B43" s="49" t="s">
        <v>93</v>
      </c>
      <c r="C43" s="49">
        <v>600</v>
      </c>
      <c r="D43" s="52"/>
    </row>
    <row r="44" spans="1:4" x14ac:dyDescent="0.25">
      <c r="A44" s="13"/>
      <c r="B44" s="3" t="s">
        <v>92</v>
      </c>
      <c r="C44" s="12">
        <f>SUM(C41:C43)</f>
        <v>19707</v>
      </c>
      <c r="D44" s="38">
        <f>C44+D39</f>
        <v>165234.46</v>
      </c>
    </row>
    <row r="45" spans="1:4" x14ac:dyDescent="0.25">
      <c r="A45" s="47"/>
      <c r="B45" s="48" t="s">
        <v>12</v>
      </c>
      <c r="C45" s="47"/>
      <c r="D45" s="47"/>
    </row>
    <row r="46" spans="1:4" x14ac:dyDescent="0.25">
      <c r="A46" s="47">
        <v>1</v>
      </c>
      <c r="B46" s="49" t="s">
        <v>49</v>
      </c>
      <c r="C46" s="49">
        <v>14850</v>
      </c>
      <c r="D46" s="51"/>
    </row>
    <row r="47" spans="1:4" ht="30" x14ac:dyDescent="0.25">
      <c r="A47" s="49">
        <v>2</v>
      </c>
      <c r="B47" s="49" t="s">
        <v>50</v>
      </c>
      <c r="C47" s="49">
        <v>4257</v>
      </c>
      <c r="D47" s="52"/>
    </row>
    <row r="48" spans="1:4" x14ac:dyDescent="0.25">
      <c r="A48" s="49">
        <v>3</v>
      </c>
      <c r="B48" s="49" t="s">
        <v>101</v>
      </c>
      <c r="C48" s="49">
        <v>2387.02</v>
      </c>
      <c r="D48" s="52"/>
    </row>
    <row r="49" spans="1:4" x14ac:dyDescent="0.25">
      <c r="A49" s="13">
        <v>4</v>
      </c>
      <c r="B49" s="11" t="s">
        <v>102</v>
      </c>
      <c r="C49" s="13">
        <v>1980</v>
      </c>
      <c r="D49" s="38"/>
    </row>
    <row r="50" spans="1:4" ht="30" x14ac:dyDescent="0.25">
      <c r="A50" s="47">
        <v>5</v>
      </c>
      <c r="B50" s="49" t="s">
        <v>103</v>
      </c>
      <c r="C50" s="49">
        <v>1270.5</v>
      </c>
      <c r="D50" s="47"/>
    </row>
    <row r="51" spans="1:4" x14ac:dyDescent="0.25">
      <c r="A51" s="47"/>
      <c r="B51" s="48" t="s">
        <v>100</v>
      </c>
      <c r="C51" s="48">
        <f>SUM(C46:C50)</f>
        <v>24744.52</v>
      </c>
      <c r="D51" s="51">
        <f>C51+D44</f>
        <v>189978.97999999998</v>
      </c>
    </row>
    <row r="52" spans="1:4" x14ac:dyDescent="0.25">
      <c r="A52" s="47"/>
      <c r="B52" s="48" t="s">
        <v>13</v>
      </c>
      <c r="C52" s="47"/>
      <c r="D52" s="47"/>
    </row>
    <row r="53" spans="1:4" x14ac:dyDescent="0.25">
      <c r="A53" s="47">
        <v>1</v>
      </c>
      <c r="B53" s="49" t="s">
        <v>49</v>
      </c>
      <c r="C53" s="49">
        <v>14850</v>
      </c>
      <c r="D53" s="51"/>
    </row>
    <row r="54" spans="1:4" ht="30" x14ac:dyDescent="0.25">
      <c r="A54" s="49">
        <v>2</v>
      </c>
      <c r="B54" s="49" t="s">
        <v>50</v>
      </c>
      <c r="C54" s="49">
        <v>4257</v>
      </c>
      <c r="D54" s="52"/>
    </row>
    <row r="55" spans="1:4" x14ac:dyDescent="0.25">
      <c r="A55" s="47"/>
      <c r="B55" s="48" t="s">
        <v>110</v>
      </c>
      <c r="C55" s="48">
        <f>SUM(C53:C54)</f>
        <v>19107</v>
      </c>
      <c r="D55" s="51">
        <f>C55+D51</f>
        <v>209085.97999999998</v>
      </c>
    </row>
    <row r="56" spans="1:4" x14ac:dyDescent="0.25">
      <c r="A56" s="47"/>
      <c r="B56" s="48" t="s">
        <v>14</v>
      </c>
      <c r="C56" s="47"/>
      <c r="D56" s="47"/>
    </row>
    <row r="57" spans="1:4" x14ac:dyDescent="0.25">
      <c r="A57" s="47">
        <v>1</v>
      </c>
      <c r="B57" s="49" t="s">
        <v>49</v>
      </c>
      <c r="C57" s="49">
        <v>14850</v>
      </c>
      <c r="D57" s="51"/>
    </row>
    <row r="58" spans="1:4" ht="30" x14ac:dyDescent="0.25">
      <c r="A58" s="49">
        <v>2</v>
      </c>
      <c r="B58" s="49" t="s">
        <v>50</v>
      </c>
      <c r="C58" s="49">
        <v>4257</v>
      </c>
      <c r="D58" s="52"/>
    </row>
    <row r="59" spans="1:4" ht="30" x14ac:dyDescent="0.25">
      <c r="A59" s="47">
        <v>3</v>
      </c>
      <c r="B59" s="49" t="s">
        <v>117</v>
      </c>
      <c r="C59" s="49">
        <v>2142.6</v>
      </c>
      <c r="D59" s="51"/>
    </row>
    <row r="60" spans="1:4" x14ac:dyDescent="0.25">
      <c r="A60" s="49"/>
      <c r="B60" s="48" t="s">
        <v>116</v>
      </c>
      <c r="C60" s="48">
        <f>SUM(C57:C59)</f>
        <v>21249.599999999999</v>
      </c>
      <c r="D60" s="53">
        <f>C60+D55</f>
        <v>230335.58</v>
      </c>
    </row>
    <row r="61" spans="1:4" x14ac:dyDescent="0.25">
      <c r="A61" s="47"/>
      <c r="B61" s="48" t="s">
        <v>15</v>
      </c>
      <c r="C61" s="47"/>
      <c r="D61" s="47"/>
    </row>
    <row r="62" spans="1:4" x14ac:dyDescent="0.25">
      <c r="A62" s="47">
        <v>1</v>
      </c>
      <c r="B62" s="49" t="s">
        <v>49</v>
      </c>
      <c r="C62" s="49">
        <v>14850</v>
      </c>
      <c r="D62" s="51"/>
    </row>
    <row r="63" spans="1:4" ht="30" x14ac:dyDescent="0.25">
      <c r="A63" s="49">
        <v>2</v>
      </c>
      <c r="B63" s="49" t="s">
        <v>50</v>
      </c>
      <c r="C63" s="49">
        <v>4257</v>
      </c>
      <c r="D63" s="52"/>
    </row>
    <row r="64" spans="1:4" x14ac:dyDescent="0.25">
      <c r="A64" s="47"/>
      <c r="B64" s="48" t="s">
        <v>125</v>
      </c>
      <c r="C64" s="48">
        <f>SUM(C62:C63)</f>
        <v>19107</v>
      </c>
      <c r="D64" s="51">
        <f>C64+D60</f>
        <v>249442.58</v>
      </c>
    </row>
    <row r="65" spans="1:4" x14ac:dyDescent="0.25">
      <c r="A65" s="49"/>
      <c r="B65" s="49"/>
      <c r="C65" s="49"/>
      <c r="D65" s="52"/>
    </row>
    <row r="66" spans="1:4" x14ac:dyDescent="0.25">
      <c r="A66" s="13"/>
      <c r="B66" s="11"/>
      <c r="C66" s="12"/>
      <c r="D66" s="38"/>
    </row>
    <row r="67" spans="1:4" x14ac:dyDescent="0.25">
      <c r="A67" s="50"/>
      <c r="B67" s="49"/>
      <c r="C67" s="50"/>
      <c r="D67" s="55"/>
    </row>
    <row r="68" spans="1:4" x14ac:dyDescent="0.25">
      <c r="A68" s="47"/>
      <c r="B68" s="48"/>
      <c r="C68" s="48"/>
      <c r="D68" s="51"/>
    </row>
    <row r="69" spans="1:4" x14ac:dyDescent="0.25">
      <c r="A69" s="49"/>
      <c r="B69" s="49"/>
      <c r="C69" s="49"/>
      <c r="D69" s="52"/>
    </row>
    <row r="70" spans="1:4" x14ac:dyDescent="0.25">
      <c r="A70" s="13"/>
      <c r="B70" s="49"/>
      <c r="C70" s="13"/>
      <c r="D70" s="43"/>
    </row>
    <row r="71" spans="1:4" x14ac:dyDescent="0.25">
      <c r="A71" s="13"/>
      <c r="B71" s="3"/>
      <c r="C71" s="12"/>
      <c r="D71" s="38"/>
    </row>
    <row r="72" spans="1:4" x14ac:dyDescent="0.25">
      <c r="A72" s="13"/>
      <c r="B72" s="3"/>
      <c r="C72" s="12"/>
      <c r="D72" s="38"/>
    </row>
    <row r="73" spans="1:4" x14ac:dyDescent="0.25">
      <c r="A73" s="13"/>
      <c r="B73" s="3"/>
      <c r="C73" s="13"/>
      <c r="D73" s="43"/>
    </row>
    <row r="74" spans="1:4" x14ac:dyDescent="0.25">
      <c r="A74" s="13"/>
      <c r="B74" s="49"/>
      <c r="C74" s="13"/>
      <c r="D74" s="43"/>
    </row>
    <row r="75" spans="1:4" x14ac:dyDescent="0.25">
      <c r="A75" s="13"/>
      <c r="B75" s="49"/>
      <c r="C75" s="13"/>
      <c r="D75" s="43"/>
    </row>
    <row r="76" spans="1:4" x14ac:dyDescent="0.25">
      <c r="A76" s="13"/>
      <c r="B76" s="11"/>
      <c r="C76" s="13"/>
      <c r="D76" s="43"/>
    </row>
    <row r="77" spans="1:4" x14ac:dyDescent="0.25">
      <c r="A77" s="13"/>
      <c r="B77" s="11"/>
      <c r="C77" s="13"/>
      <c r="D77" s="38"/>
    </row>
    <row r="78" spans="1:4" x14ac:dyDescent="0.25">
      <c r="A78" s="13"/>
      <c r="B78" s="11"/>
      <c r="C78" s="13"/>
      <c r="D78" s="43"/>
    </row>
    <row r="79" spans="1:4" x14ac:dyDescent="0.25">
      <c r="A79" s="13"/>
      <c r="B79" s="11"/>
      <c r="C79" s="13"/>
      <c r="D79" s="43"/>
    </row>
    <row r="80" spans="1:4" x14ac:dyDescent="0.25">
      <c r="A80" s="13"/>
      <c r="B80" s="3"/>
      <c r="C80" s="12"/>
      <c r="D80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topLeftCell="A4" workbookViewId="0">
      <selection activeCell="D26" sqref="D26"/>
    </sheetView>
  </sheetViews>
  <sheetFormatPr defaultRowHeight="15" x14ac:dyDescent="0.25"/>
  <cols>
    <col min="1" max="1" width="4.28515625" customWidth="1"/>
    <col min="2" max="2" width="46" customWidth="1"/>
    <col min="3" max="3" width="11.85546875" customWidth="1"/>
    <col min="4" max="4" width="9.5703125" bestFit="1" customWidth="1"/>
  </cols>
  <sheetData>
    <row r="1" spans="1:4" ht="15.95" customHeight="1" x14ac:dyDescent="0.25">
      <c r="A1" s="1"/>
      <c r="B1" s="72" t="s">
        <v>56</v>
      </c>
      <c r="C1" s="72"/>
      <c r="D1" s="72"/>
    </row>
    <row r="2" spans="1:4" ht="15.95" customHeight="1" x14ac:dyDescent="0.25">
      <c r="A2" s="1"/>
      <c r="B2" s="2" t="s">
        <v>47</v>
      </c>
      <c r="C2" s="29"/>
      <c r="D2" s="29"/>
    </row>
    <row r="3" spans="1:4" ht="15.95" customHeight="1" x14ac:dyDescent="0.25">
      <c r="A3" s="1"/>
      <c r="B3" s="72" t="s">
        <v>34</v>
      </c>
      <c r="C3" s="72"/>
      <c r="D3" s="72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47"/>
      <c r="B5" s="48" t="s">
        <v>5</v>
      </c>
      <c r="C5" s="47"/>
      <c r="D5" s="47"/>
    </row>
    <row r="6" spans="1:4" ht="30" x14ac:dyDescent="0.25">
      <c r="A6" s="47">
        <v>1</v>
      </c>
      <c r="B6" s="49" t="s">
        <v>63</v>
      </c>
      <c r="C6" s="58">
        <v>715.42</v>
      </c>
      <c r="D6" s="57">
        <f>C6</f>
        <v>715.42</v>
      </c>
    </row>
    <row r="7" spans="1:4" x14ac:dyDescent="0.25">
      <c r="A7" s="47"/>
      <c r="B7" s="48" t="s">
        <v>3</v>
      </c>
      <c r="C7" s="56"/>
      <c r="D7" s="57"/>
    </row>
    <row r="8" spans="1:4" x14ac:dyDescent="0.25">
      <c r="A8" s="47">
        <v>1</v>
      </c>
      <c r="B8" s="49" t="s">
        <v>68</v>
      </c>
      <c r="C8" s="58">
        <v>1026.04</v>
      </c>
      <c r="D8" s="57">
        <f>C8+D6</f>
        <v>1741.46</v>
      </c>
    </row>
    <row r="9" spans="1:4" x14ac:dyDescent="0.25">
      <c r="A9" s="47"/>
      <c r="B9" s="48" t="s">
        <v>7</v>
      </c>
      <c r="C9" s="56"/>
      <c r="D9" s="57"/>
    </row>
    <row r="10" spans="1:4" ht="30" x14ac:dyDescent="0.25">
      <c r="A10" s="47">
        <v>1</v>
      </c>
      <c r="B10" s="49" t="s">
        <v>74</v>
      </c>
      <c r="C10" s="68">
        <v>1222.17</v>
      </c>
      <c r="D10" s="57">
        <f>C10+D8</f>
        <v>2963.63</v>
      </c>
    </row>
    <row r="11" spans="1:4" x14ac:dyDescent="0.25">
      <c r="A11" s="49"/>
      <c r="B11" s="48" t="s">
        <v>11</v>
      </c>
      <c r="C11" s="49"/>
      <c r="D11" s="48"/>
    </row>
    <row r="12" spans="1:4" x14ac:dyDescent="0.25">
      <c r="A12" s="49">
        <v>1</v>
      </c>
      <c r="B12" s="49" t="s">
        <v>94</v>
      </c>
      <c r="C12" s="49">
        <v>146</v>
      </c>
      <c r="D12" s="48"/>
    </row>
    <row r="13" spans="1:4" x14ac:dyDescent="0.25">
      <c r="A13" s="47">
        <v>2</v>
      </c>
      <c r="B13" s="49" t="s">
        <v>95</v>
      </c>
      <c r="C13" s="49">
        <v>1259.4000000000001</v>
      </c>
      <c r="D13" s="48"/>
    </row>
    <row r="14" spans="1:4" x14ac:dyDescent="0.25">
      <c r="A14" s="47"/>
      <c r="B14" s="48" t="s">
        <v>92</v>
      </c>
      <c r="C14" s="48">
        <f>SUM(C12:C13)</f>
        <v>1405.4</v>
      </c>
      <c r="D14" s="48">
        <f>C14+D10</f>
        <v>4369.0300000000007</v>
      </c>
    </row>
    <row r="15" spans="1:4" x14ac:dyDescent="0.25">
      <c r="A15" s="49"/>
      <c r="B15" s="48" t="s">
        <v>12</v>
      </c>
      <c r="C15" s="49"/>
      <c r="D15" s="48"/>
    </row>
    <row r="16" spans="1:4" ht="30" x14ac:dyDescent="0.25">
      <c r="A16" s="49">
        <v>1</v>
      </c>
      <c r="B16" s="49" t="s">
        <v>104</v>
      </c>
      <c r="C16" s="49">
        <v>2420.6</v>
      </c>
      <c r="D16" s="48"/>
    </row>
    <row r="17" spans="1:4" x14ac:dyDescent="0.25">
      <c r="A17" s="49">
        <v>2</v>
      </c>
      <c r="B17" s="49" t="s">
        <v>105</v>
      </c>
      <c r="C17" s="49">
        <v>865.26</v>
      </c>
      <c r="D17" s="48"/>
    </row>
    <row r="18" spans="1:4" ht="30" x14ac:dyDescent="0.25">
      <c r="A18" s="49">
        <v>3</v>
      </c>
      <c r="B18" s="49" t="s">
        <v>106</v>
      </c>
      <c r="C18" s="49">
        <v>1333.9</v>
      </c>
      <c r="D18" s="48"/>
    </row>
    <row r="19" spans="1:4" x14ac:dyDescent="0.25">
      <c r="A19" s="49"/>
      <c r="B19" s="48" t="s">
        <v>100</v>
      </c>
      <c r="C19" s="48">
        <f>SUM(C16:C18)</f>
        <v>4619.76</v>
      </c>
      <c r="D19" s="48">
        <f>C19+D14</f>
        <v>8988.7900000000009</v>
      </c>
    </row>
    <row r="20" spans="1:4" x14ac:dyDescent="0.25">
      <c r="A20" s="49"/>
      <c r="B20" s="48" t="s">
        <v>13</v>
      </c>
      <c r="C20" s="49"/>
      <c r="D20" s="48"/>
    </row>
    <row r="21" spans="1:4" ht="30" x14ac:dyDescent="0.25">
      <c r="A21" s="49">
        <v>1</v>
      </c>
      <c r="B21" s="49" t="s">
        <v>111</v>
      </c>
      <c r="C21" s="49">
        <f>1854.62+1978.72+931+931+1854.62+931</f>
        <v>8480.9599999999991</v>
      </c>
      <c r="D21" s="48"/>
    </row>
    <row r="22" spans="1:4" x14ac:dyDescent="0.25">
      <c r="A22" s="49">
        <v>2</v>
      </c>
      <c r="B22" s="49" t="s">
        <v>112</v>
      </c>
      <c r="C22" s="49">
        <v>4309.6000000000004</v>
      </c>
      <c r="D22" s="52"/>
    </row>
    <row r="23" spans="1:4" x14ac:dyDescent="0.25">
      <c r="A23" s="49"/>
      <c r="B23" s="48" t="s">
        <v>110</v>
      </c>
      <c r="C23" s="48">
        <f>SUM(C21:C22)</f>
        <v>12790.56</v>
      </c>
      <c r="D23" s="48">
        <f>C23+D19</f>
        <v>21779.35</v>
      </c>
    </row>
    <row r="24" spans="1:4" x14ac:dyDescent="0.25">
      <c r="A24" s="49"/>
      <c r="B24" s="48" t="s">
        <v>15</v>
      </c>
      <c r="C24" s="48"/>
      <c r="D24" s="53"/>
    </row>
    <row r="25" spans="1:4" x14ac:dyDescent="0.25">
      <c r="A25" s="49">
        <v>1</v>
      </c>
      <c r="B25" s="49" t="s">
        <v>126</v>
      </c>
      <c r="C25" s="49">
        <v>988.2</v>
      </c>
      <c r="D25" s="48">
        <f>C25+D23</f>
        <v>22767.55</v>
      </c>
    </row>
    <row r="26" spans="1:4" x14ac:dyDescent="0.25">
      <c r="A26" s="49"/>
      <c r="B26" s="48"/>
      <c r="C26" s="48"/>
      <c r="D26" s="48"/>
    </row>
    <row r="27" spans="1:4" x14ac:dyDescent="0.25">
      <c r="A27" s="49"/>
      <c r="B27" s="49"/>
      <c r="C27" s="49"/>
      <c r="D27" s="48"/>
    </row>
    <row r="28" spans="1:4" x14ac:dyDescent="0.25">
      <c r="A28" s="48"/>
      <c r="B28" s="49"/>
      <c r="C28" s="49"/>
      <c r="D28" s="53"/>
    </row>
    <row r="29" spans="1:4" x14ac:dyDescent="0.25">
      <c r="A29" s="49"/>
      <c r="B29" s="49"/>
      <c r="C29" s="49"/>
      <c r="D29" s="49"/>
    </row>
    <row r="30" spans="1:4" x14ac:dyDescent="0.25">
      <c r="A30" s="49"/>
      <c r="B30" s="49"/>
      <c r="C30" s="49"/>
      <c r="D30" s="48"/>
    </row>
    <row r="31" spans="1:4" x14ac:dyDescent="0.25">
      <c r="A31" s="49"/>
      <c r="B31" s="49"/>
      <c r="C31" s="49"/>
      <c r="D31" s="48"/>
    </row>
    <row r="32" spans="1:4" x14ac:dyDescent="0.25">
      <c r="A32" s="49"/>
      <c r="B32" s="49"/>
      <c r="C32" s="49"/>
      <c r="D32" s="48"/>
    </row>
    <row r="33" spans="1:4" x14ac:dyDescent="0.25">
      <c r="A33" s="49"/>
      <c r="B33" s="49"/>
      <c r="C33" s="49"/>
      <c r="D33" s="48"/>
    </row>
    <row r="34" spans="1:4" x14ac:dyDescent="0.25">
      <c r="A34" s="49"/>
      <c r="B34" s="49"/>
      <c r="C34" s="49"/>
      <c r="D34" s="48"/>
    </row>
    <row r="35" spans="1:4" x14ac:dyDescent="0.25">
      <c r="A35" s="49"/>
      <c r="B35" s="49"/>
      <c r="C35" s="49"/>
      <c r="D35" s="48"/>
    </row>
    <row r="36" spans="1:4" x14ac:dyDescent="0.25">
      <c r="A36" s="49"/>
      <c r="B36" s="49"/>
      <c r="C36" s="49"/>
      <c r="D36" s="48"/>
    </row>
    <row r="37" spans="1:4" x14ac:dyDescent="0.25">
      <c r="A37" s="49"/>
      <c r="B37" s="49"/>
      <c r="C37" s="49"/>
      <c r="D37" s="48"/>
    </row>
    <row r="38" spans="1:4" x14ac:dyDescent="0.25">
      <c r="A38" s="49"/>
      <c r="B38" s="48"/>
      <c r="C38" s="49"/>
      <c r="D38" s="48"/>
    </row>
    <row r="39" spans="1:4" x14ac:dyDescent="0.25">
      <c r="A39" s="49"/>
      <c r="B39" s="49"/>
      <c r="C39" s="49"/>
      <c r="D39" s="48"/>
    </row>
    <row r="40" spans="1:4" x14ac:dyDescent="0.25">
      <c r="A40" s="50"/>
      <c r="B40" s="49"/>
      <c r="C40" s="50"/>
      <c r="D40" s="55"/>
    </row>
    <row r="41" spans="1:4" x14ac:dyDescent="0.25">
      <c r="A41" s="50"/>
      <c r="B41" s="48"/>
      <c r="C41" s="50"/>
      <c r="D41" s="55"/>
    </row>
    <row r="42" spans="1:4" x14ac:dyDescent="0.25">
      <c r="A42" s="50"/>
      <c r="B42" s="48"/>
      <c r="C42" s="50"/>
      <c r="D42" s="50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3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3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2"/>
    </row>
    <row r="55" spans="1:4" x14ac:dyDescent="0.25">
      <c r="A55" s="13"/>
      <c r="B55" s="11"/>
      <c r="C55" s="13"/>
      <c r="D55" s="12"/>
    </row>
    <row r="56" spans="1:4" x14ac:dyDescent="0.25">
      <c r="A56" s="13"/>
      <c r="B56" s="11"/>
      <c r="C56" s="13"/>
      <c r="D56" s="12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  <row r="60" spans="1:4" x14ac:dyDescent="0.25">
      <c r="A60" s="13"/>
      <c r="B60" s="3"/>
      <c r="C60" s="13"/>
      <c r="D60" s="13"/>
    </row>
    <row r="61" spans="1:4" x14ac:dyDescent="0.25">
      <c r="A61" s="13"/>
      <c r="B61" s="11"/>
      <c r="C61" s="13"/>
      <c r="D61" s="13"/>
    </row>
    <row r="62" spans="1:4" x14ac:dyDescent="0.25">
      <c r="A62" s="13"/>
      <c r="B62" s="3"/>
      <c r="C62" s="12"/>
      <c r="D6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D21" sqref="D2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2" t="s">
        <v>56</v>
      </c>
      <c r="C1" s="72"/>
      <c r="D1" s="72"/>
      <c r="E1" s="6"/>
      <c r="F1" s="6"/>
      <c r="G1" s="6"/>
      <c r="H1" s="6"/>
    </row>
    <row r="2" spans="1:8" ht="15.95" customHeight="1" x14ac:dyDescent="0.25">
      <c r="A2" s="1"/>
      <c r="B2" s="73" t="s">
        <v>47</v>
      </c>
      <c r="C2" s="73"/>
      <c r="D2" s="73"/>
      <c r="E2" s="1"/>
      <c r="F2" s="1"/>
      <c r="G2" s="1"/>
      <c r="H2" s="1"/>
    </row>
    <row r="3" spans="1:8" ht="15.95" customHeight="1" x14ac:dyDescent="0.25">
      <c r="A3" s="1"/>
      <c r="B3" s="72" t="s">
        <v>35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57"/>
      <c r="B5" s="48" t="s">
        <v>2</v>
      </c>
      <c r="C5" s="57"/>
      <c r="D5" s="57"/>
      <c r="E5" s="1"/>
      <c r="F5" s="1"/>
      <c r="G5" s="1"/>
      <c r="H5" s="1"/>
    </row>
    <row r="6" spans="1:8" ht="30" x14ac:dyDescent="0.25">
      <c r="A6" s="49">
        <v>1</v>
      </c>
      <c r="B6" s="49" t="s">
        <v>57</v>
      </c>
      <c r="C6" s="58">
        <v>1270</v>
      </c>
      <c r="D6" s="48">
        <f>C6</f>
        <v>1270</v>
      </c>
    </row>
    <row r="7" spans="1:8" x14ac:dyDescent="0.25">
      <c r="A7" s="50"/>
      <c r="B7" s="48" t="s">
        <v>9</v>
      </c>
      <c r="C7" s="59"/>
      <c r="D7" s="55"/>
    </row>
    <row r="8" spans="1:8" ht="30" x14ac:dyDescent="0.25">
      <c r="A8" s="50">
        <v>1</v>
      </c>
      <c r="B8" s="49" t="s">
        <v>87</v>
      </c>
      <c r="C8" s="60">
        <v>6000</v>
      </c>
      <c r="D8" s="61">
        <f>C8+D6</f>
        <v>7270</v>
      </c>
    </row>
    <row r="9" spans="1:8" x14ac:dyDescent="0.25">
      <c r="A9" s="62"/>
      <c r="B9" s="63" t="s">
        <v>10</v>
      </c>
      <c r="C9" s="55"/>
      <c r="D9" s="55"/>
    </row>
    <row r="10" spans="1:8" x14ac:dyDescent="0.25">
      <c r="A10" s="64">
        <v>1</v>
      </c>
      <c r="B10" s="65" t="s">
        <v>90</v>
      </c>
      <c r="C10" s="71">
        <v>301800</v>
      </c>
      <c r="D10" s="66">
        <f>C10+D8</f>
        <v>309070</v>
      </c>
    </row>
    <row r="11" spans="1:8" x14ac:dyDescent="0.25">
      <c r="A11" s="50"/>
      <c r="B11" s="48" t="s">
        <v>11</v>
      </c>
      <c r="C11" s="50"/>
      <c r="D11" s="50"/>
    </row>
    <row r="12" spans="1:8" x14ac:dyDescent="0.25">
      <c r="A12" s="50">
        <v>1</v>
      </c>
      <c r="B12" s="49" t="s">
        <v>96</v>
      </c>
      <c r="C12" s="50">
        <v>232220</v>
      </c>
      <c r="D12" s="55"/>
    </row>
    <row r="13" spans="1:8" x14ac:dyDescent="0.25">
      <c r="A13" s="50">
        <v>2</v>
      </c>
      <c r="B13" s="49" t="s">
        <v>97</v>
      </c>
      <c r="C13" s="50">
        <v>15423.3</v>
      </c>
      <c r="D13" s="55"/>
    </row>
    <row r="14" spans="1:8" x14ac:dyDescent="0.25">
      <c r="A14" s="50"/>
      <c r="B14" s="48" t="s">
        <v>92</v>
      </c>
      <c r="C14" s="55">
        <f>SUM(C12:C13)</f>
        <v>247643.3</v>
      </c>
      <c r="D14" s="55">
        <f>C14+D10</f>
        <v>556713.30000000005</v>
      </c>
    </row>
    <row r="15" spans="1:8" x14ac:dyDescent="0.25">
      <c r="A15" s="50"/>
      <c r="B15" s="55" t="s">
        <v>12</v>
      </c>
      <c r="C15" s="55"/>
      <c r="D15" s="55"/>
    </row>
    <row r="16" spans="1:8" ht="30" x14ac:dyDescent="0.25">
      <c r="A16" s="13">
        <v>2</v>
      </c>
      <c r="B16" s="11" t="s">
        <v>108</v>
      </c>
      <c r="C16" s="13">
        <v>3686.82</v>
      </c>
      <c r="D16" s="13">
        <f>C16+D14</f>
        <v>560400.12</v>
      </c>
    </row>
    <row r="17" spans="1:4" x14ac:dyDescent="0.25">
      <c r="A17" s="50"/>
      <c r="B17" s="48" t="s">
        <v>14</v>
      </c>
      <c r="C17" s="50"/>
      <c r="D17" s="55"/>
    </row>
    <row r="18" spans="1:4" x14ac:dyDescent="0.25">
      <c r="A18" s="50">
        <v>1</v>
      </c>
      <c r="B18" s="49" t="s">
        <v>121</v>
      </c>
      <c r="C18" s="50">
        <f>3200+3200</f>
        <v>6400</v>
      </c>
      <c r="D18" s="55">
        <f>C18+D16</f>
        <v>566800.12</v>
      </c>
    </row>
    <row r="19" spans="1:4" x14ac:dyDescent="0.25">
      <c r="A19" s="50"/>
      <c r="B19" s="55" t="s">
        <v>15</v>
      </c>
      <c r="C19" s="55"/>
      <c r="D19" s="55"/>
    </row>
    <row r="20" spans="1:4" ht="30" x14ac:dyDescent="0.25">
      <c r="A20" s="50">
        <v>1</v>
      </c>
      <c r="B20" s="49" t="s">
        <v>128</v>
      </c>
      <c r="C20" s="50">
        <v>9500</v>
      </c>
      <c r="D20" s="50">
        <f>C20+D18</f>
        <v>576300.12</v>
      </c>
    </row>
    <row r="21" spans="1:4" x14ac:dyDescent="0.25">
      <c r="A21" s="50"/>
      <c r="B21" s="49"/>
      <c r="C21" s="50"/>
      <c r="D21" s="50"/>
    </row>
    <row r="22" spans="1:4" x14ac:dyDescent="0.25">
      <c r="A22" s="50"/>
      <c r="B22" s="49"/>
      <c r="C22" s="50"/>
      <c r="D22" s="55"/>
    </row>
    <row r="23" spans="1:4" x14ac:dyDescent="0.25">
      <c r="A23" s="50"/>
      <c r="B23" s="55"/>
      <c r="C23" s="55"/>
      <c r="D23" s="55"/>
    </row>
    <row r="24" spans="1:4" x14ac:dyDescent="0.25">
      <c r="A24" s="50"/>
      <c r="B24" s="49"/>
      <c r="C24" s="50"/>
      <c r="D24" s="55"/>
    </row>
    <row r="25" spans="1:4" x14ac:dyDescent="0.25">
      <c r="A25" s="50"/>
      <c r="B25" s="55"/>
      <c r="C25" s="55"/>
      <c r="D25" s="55"/>
    </row>
    <row r="26" spans="1:4" x14ac:dyDescent="0.25">
      <c r="A26" s="50"/>
      <c r="B26" s="55"/>
      <c r="C26" s="50"/>
      <c r="D26" s="50"/>
    </row>
    <row r="27" spans="1:4" x14ac:dyDescent="0.25">
      <c r="A27" s="50"/>
      <c r="B27" s="50"/>
      <c r="C27" s="50"/>
      <c r="D27" s="50"/>
    </row>
    <row r="28" spans="1:4" x14ac:dyDescent="0.25">
      <c r="A28" s="50"/>
      <c r="B28" s="55"/>
      <c r="C28" s="55"/>
      <c r="D28" s="55"/>
    </row>
    <row r="29" spans="1:4" x14ac:dyDescent="0.25">
      <c r="A29" s="67"/>
      <c r="B29" s="67"/>
      <c r="C29" s="67"/>
      <c r="D29" s="67"/>
    </row>
    <row r="30" spans="1:4" x14ac:dyDescent="0.25">
      <c r="A30" s="67"/>
      <c r="B30" s="67"/>
      <c r="C30" s="67"/>
      <c r="D30" s="67"/>
    </row>
    <row r="31" spans="1:4" x14ac:dyDescent="0.25">
      <c r="A31" s="67"/>
      <c r="B31" s="67"/>
      <c r="C31" s="67"/>
      <c r="D31" s="67"/>
    </row>
    <row r="32" spans="1:4" x14ac:dyDescent="0.25">
      <c r="A32" s="67"/>
      <c r="B32" s="67"/>
      <c r="C32" s="67"/>
      <c r="D32" s="67"/>
    </row>
    <row r="33" spans="1:4" x14ac:dyDescent="0.25">
      <c r="A33" s="67"/>
      <c r="B33" s="67"/>
      <c r="C33" s="67"/>
      <c r="D33" s="6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D13" sqref="D13"/>
    </sheetView>
  </sheetViews>
  <sheetFormatPr defaultRowHeight="15" x14ac:dyDescent="0.25"/>
  <cols>
    <col min="1" max="1" width="5.140625" customWidth="1"/>
    <col min="2" max="2" width="45.28515625" customWidth="1"/>
    <col min="4" max="4" width="9.5703125" bestFit="1" customWidth="1"/>
  </cols>
  <sheetData>
    <row r="1" spans="1:4" ht="15.75" x14ac:dyDescent="0.25">
      <c r="A1" s="1"/>
      <c r="B1" s="72" t="s">
        <v>56</v>
      </c>
      <c r="C1" s="72"/>
      <c r="D1" s="72"/>
    </row>
    <row r="2" spans="1:4" ht="15.75" x14ac:dyDescent="0.25">
      <c r="A2" s="1"/>
      <c r="B2" s="73" t="s">
        <v>47</v>
      </c>
      <c r="C2" s="73"/>
      <c r="D2" s="73"/>
    </row>
    <row r="3" spans="1:4" ht="15.75" x14ac:dyDescent="0.25">
      <c r="A3" s="1"/>
      <c r="B3" s="72" t="s">
        <v>37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9"/>
      <c r="B5" s="48" t="s">
        <v>11</v>
      </c>
      <c r="C5" s="49"/>
      <c r="D5" s="48"/>
    </row>
    <row r="6" spans="1:4" x14ac:dyDescent="0.25">
      <c r="A6" s="49">
        <v>1</v>
      </c>
      <c r="B6" s="49" t="s">
        <v>98</v>
      </c>
      <c r="C6" s="49">
        <f>3416.2+6227.4</f>
        <v>9643.5999999999985</v>
      </c>
      <c r="D6" s="48">
        <f>C6</f>
        <v>9643.5999999999985</v>
      </c>
    </row>
    <row r="7" spans="1:4" x14ac:dyDescent="0.25">
      <c r="A7" s="49"/>
      <c r="B7" s="48" t="s">
        <v>13</v>
      </c>
      <c r="C7" s="49"/>
      <c r="D7" s="48"/>
    </row>
    <row r="8" spans="1:4" x14ac:dyDescent="0.25">
      <c r="A8" s="49">
        <v>1</v>
      </c>
      <c r="B8" s="49" t="s">
        <v>114</v>
      </c>
      <c r="C8" s="49">
        <v>9815.4500000000007</v>
      </c>
      <c r="D8" s="52"/>
    </row>
    <row r="9" spans="1:4" x14ac:dyDescent="0.25">
      <c r="A9" s="49">
        <v>2</v>
      </c>
      <c r="B9" s="49" t="s">
        <v>115</v>
      </c>
      <c r="C9" s="49">
        <v>8356.9</v>
      </c>
      <c r="D9" s="48"/>
    </row>
    <row r="10" spans="1:4" x14ac:dyDescent="0.25">
      <c r="A10" s="11"/>
      <c r="B10" s="3" t="s">
        <v>110</v>
      </c>
      <c r="C10" s="18">
        <f>SUM(C8:C9)</f>
        <v>18172.349999999999</v>
      </c>
      <c r="D10" s="3">
        <f>C10+D6</f>
        <v>27815.949999999997</v>
      </c>
    </row>
    <row r="11" spans="1:4" x14ac:dyDescent="0.25">
      <c r="A11" s="11"/>
      <c r="B11" s="3" t="s">
        <v>14</v>
      </c>
      <c r="C11" s="34"/>
      <c r="D11" s="3"/>
    </row>
    <row r="12" spans="1:4" ht="30" x14ac:dyDescent="0.25">
      <c r="A12" s="11">
        <v>1</v>
      </c>
      <c r="B12" s="11" t="s">
        <v>118</v>
      </c>
      <c r="C12" s="34">
        <v>6300</v>
      </c>
      <c r="D12" s="3">
        <f>C12+D10</f>
        <v>34115.949999999997</v>
      </c>
    </row>
    <row r="13" spans="1:4" x14ac:dyDescent="0.25">
      <c r="A13" s="13"/>
      <c r="B13" s="11"/>
      <c r="C13" s="16"/>
      <c r="D13" s="12"/>
    </row>
    <row r="14" spans="1:4" x14ac:dyDescent="0.25">
      <c r="A14" s="13"/>
      <c r="B14" s="3"/>
      <c r="C14" s="46"/>
      <c r="D14" s="40"/>
    </row>
    <row r="15" spans="1:4" x14ac:dyDescent="0.25">
      <c r="A15" s="30"/>
      <c r="B15" s="39"/>
      <c r="C15" s="13"/>
      <c r="D15" s="12"/>
    </row>
    <row r="16" spans="1:4" x14ac:dyDescent="0.25">
      <c r="A16" s="14"/>
      <c r="B16" s="19"/>
      <c r="C16" s="15"/>
      <c r="D16" s="17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2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31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  <row r="35" spans="1:4" x14ac:dyDescent="0.25">
      <c r="A35" s="13"/>
      <c r="B35" s="12"/>
      <c r="C35" s="13"/>
      <c r="D35" s="13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2"/>
      <c r="C37" s="12"/>
      <c r="D3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22" sqref="D2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2" t="s">
        <v>58</v>
      </c>
      <c r="C1" s="72"/>
      <c r="D1" s="72"/>
      <c r="E1" s="6"/>
      <c r="F1" s="6"/>
      <c r="G1" s="6"/>
      <c r="H1" s="6"/>
    </row>
    <row r="2" spans="1:8" ht="15.95" customHeight="1" x14ac:dyDescent="0.25">
      <c r="A2" s="1"/>
      <c r="B2" s="73" t="s">
        <v>47</v>
      </c>
      <c r="C2" s="73"/>
      <c r="D2" s="73"/>
      <c r="E2" s="1"/>
      <c r="F2" s="1"/>
      <c r="G2" s="1"/>
      <c r="H2" s="1"/>
    </row>
    <row r="3" spans="1:8" ht="15.95" customHeight="1" x14ac:dyDescent="0.25">
      <c r="A3" s="1"/>
      <c r="B3" s="72" t="s">
        <v>36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3" t="s">
        <v>3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69</v>
      </c>
      <c r="C6" s="11">
        <v>2654.7</v>
      </c>
      <c r="D6" s="3"/>
    </row>
    <row r="7" spans="1:8" s="1" customFormat="1" x14ac:dyDescent="0.25">
      <c r="A7" s="11">
        <v>2</v>
      </c>
      <c r="B7" s="11" t="s">
        <v>70</v>
      </c>
      <c r="C7" s="11">
        <v>4521.8999999999996</v>
      </c>
      <c r="D7" s="37"/>
    </row>
    <row r="8" spans="1:8" s="5" customFormat="1" x14ac:dyDescent="0.25">
      <c r="A8" s="12"/>
      <c r="B8" s="3" t="s">
        <v>66</v>
      </c>
      <c r="C8" s="12">
        <f>SUM(C6:C7)</f>
        <v>7176.5999999999995</v>
      </c>
      <c r="D8" s="38">
        <f>C8</f>
        <v>7176.5999999999995</v>
      </c>
    </row>
    <row r="9" spans="1:8" x14ac:dyDescent="0.25">
      <c r="A9" s="13"/>
      <c r="B9" s="3" t="s">
        <v>7</v>
      </c>
      <c r="C9" s="13"/>
      <c r="D9" s="38"/>
    </row>
    <row r="10" spans="1:8" x14ac:dyDescent="0.25">
      <c r="A10" s="13">
        <v>1</v>
      </c>
      <c r="B10" s="11" t="s">
        <v>75</v>
      </c>
      <c r="C10" s="13">
        <v>3321.5</v>
      </c>
      <c r="D10" s="38">
        <f>C10+D8</f>
        <v>10498.099999999999</v>
      </c>
    </row>
    <row r="11" spans="1:8" s="5" customFormat="1" x14ac:dyDescent="0.25">
      <c r="A11" s="13"/>
      <c r="B11" s="3" t="s">
        <v>8</v>
      </c>
      <c r="C11" s="13"/>
      <c r="D11" s="38"/>
    </row>
    <row r="12" spans="1:8" x14ac:dyDescent="0.25">
      <c r="A12" s="13">
        <v>1</v>
      </c>
      <c r="B12" s="11" t="s">
        <v>81</v>
      </c>
      <c r="C12" s="12">
        <v>53615.5</v>
      </c>
      <c r="D12" s="38">
        <f>C12+D10</f>
        <v>64113.599999999999</v>
      </c>
    </row>
    <row r="13" spans="1:8" x14ac:dyDescent="0.25">
      <c r="A13" s="12"/>
      <c r="B13" s="3" t="s">
        <v>11</v>
      </c>
      <c r="C13" s="12"/>
      <c r="D13" s="38"/>
    </row>
    <row r="14" spans="1:8" ht="30" x14ac:dyDescent="0.25">
      <c r="A14" s="12">
        <v>1</v>
      </c>
      <c r="B14" s="11" t="s">
        <v>99</v>
      </c>
      <c r="C14" s="12">
        <v>5966.5</v>
      </c>
      <c r="D14" s="38">
        <f>C14+D12</f>
        <v>70080.100000000006</v>
      </c>
    </row>
    <row r="15" spans="1:8" x14ac:dyDescent="0.25">
      <c r="A15" s="13"/>
      <c r="B15" s="3" t="s">
        <v>12</v>
      </c>
      <c r="C15" s="13"/>
      <c r="D15" s="13"/>
    </row>
    <row r="16" spans="1:8" x14ac:dyDescent="0.25">
      <c r="A16" s="13">
        <v>1</v>
      </c>
      <c r="B16" s="11" t="s">
        <v>107</v>
      </c>
      <c r="C16" s="13">
        <v>4830</v>
      </c>
      <c r="D16" s="38">
        <f>C16+D14</f>
        <v>74910.100000000006</v>
      </c>
    </row>
    <row r="17" spans="1:4" x14ac:dyDescent="0.25">
      <c r="A17" s="13"/>
      <c r="B17" s="3" t="s">
        <v>13</v>
      </c>
      <c r="C17" s="13"/>
      <c r="D17" s="13"/>
    </row>
    <row r="18" spans="1:4" ht="30" x14ac:dyDescent="0.25">
      <c r="A18" s="13">
        <v>1</v>
      </c>
      <c r="B18" s="11" t="s">
        <v>113</v>
      </c>
      <c r="C18" s="12">
        <v>11920.7</v>
      </c>
      <c r="D18" s="38">
        <f>C18+D16</f>
        <v>86830.8</v>
      </c>
    </row>
    <row r="19" spans="1:4" x14ac:dyDescent="0.25">
      <c r="A19" s="13"/>
      <c r="B19" s="3" t="s">
        <v>14</v>
      </c>
      <c r="C19" s="12"/>
      <c r="D19" s="12"/>
    </row>
    <row r="20" spans="1:4" x14ac:dyDescent="0.25">
      <c r="A20" s="13">
        <v>1</v>
      </c>
      <c r="B20" s="11" t="s">
        <v>119</v>
      </c>
      <c r="C20" s="13">
        <v>4888</v>
      </c>
      <c r="D20" s="12"/>
    </row>
    <row r="21" spans="1:4" ht="30" x14ac:dyDescent="0.25">
      <c r="A21" s="13">
        <v>2</v>
      </c>
      <c r="B21" s="11" t="s">
        <v>120</v>
      </c>
      <c r="C21" s="13">
        <v>5347.2</v>
      </c>
      <c r="D21" s="13"/>
    </row>
    <row r="22" spans="1:4" x14ac:dyDescent="0.25">
      <c r="A22" s="13"/>
      <c r="B22" s="3" t="s">
        <v>116</v>
      </c>
      <c r="C22" s="12">
        <f>SUM(C20:C21)</f>
        <v>10235.200000000001</v>
      </c>
      <c r="D22" s="38">
        <f>C22+D18</f>
        <v>97066</v>
      </c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E12" sqref="E12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7109375" customWidth="1"/>
    <col min="7" max="7" width="16.140625" customWidth="1"/>
    <col min="8" max="8" width="16.7109375" customWidth="1"/>
    <col min="9" max="9" width="17.42578125" customWidth="1"/>
    <col min="10" max="10" width="16.5703125" customWidth="1"/>
    <col min="11" max="11" width="16.42578125" customWidth="1"/>
    <col min="12" max="12" width="17" customWidth="1"/>
    <col min="13" max="13" width="15.28515625" customWidth="1"/>
    <col min="14" max="14" width="19.28515625" customWidth="1"/>
  </cols>
  <sheetData>
    <row r="1" spans="1:14" ht="21" x14ac:dyDescent="0.35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8.75" x14ac:dyDescent="0.3">
      <c r="A2" s="45" t="s">
        <v>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 x14ac:dyDescent="0.25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 x14ac:dyDescent="0.35">
      <c r="A4" s="26" t="s">
        <v>28</v>
      </c>
      <c r="B4" s="22">
        <f>B5+B6+B7</f>
        <v>110769.39</v>
      </c>
      <c r="C4" s="22">
        <f t="shared" ref="C4:N4" si="0">C5+C6+C7</f>
        <v>93489.39</v>
      </c>
      <c r="D4" s="22">
        <f t="shared" si="0"/>
        <v>93489.39</v>
      </c>
      <c r="E4" s="22">
        <f t="shared" si="0"/>
        <v>93489.39</v>
      </c>
      <c r="F4" s="22">
        <f>F5+F6+F7</f>
        <v>93489.39</v>
      </c>
      <c r="G4" s="22">
        <f t="shared" si="0"/>
        <v>93489.39</v>
      </c>
      <c r="H4" s="22">
        <f t="shared" si="0"/>
        <v>102838.33000000002</v>
      </c>
      <c r="I4" s="22">
        <f t="shared" si="0"/>
        <v>102838.33000000002</v>
      </c>
      <c r="J4" s="22">
        <f t="shared" si="0"/>
        <v>102838.33000000002</v>
      </c>
      <c r="K4" s="22">
        <f t="shared" si="0"/>
        <v>102838.33000000002</v>
      </c>
      <c r="L4" s="22">
        <f t="shared" si="0"/>
        <v>102838.33000000002</v>
      </c>
      <c r="M4" s="22">
        <f t="shared" si="0"/>
        <v>115125.97000000002</v>
      </c>
      <c r="N4" s="22">
        <f t="shared" si="0"/>
        <v>1207533.9600000002</v>
      </c>
    </row>
    <row r="5" spans="1:14" ht="39" customHeight="1" x14ac:dyDescent="0.35">
      <c r="A5" s="26" t="s">
        <v>17</v>
      </c>
      <c r="B5" s="23">
        <v>60708.93</v>
      </c>
      <c r="C5" s="23">
        <v>60708.93</v>
      </c>
      <c r="D5" s="23">
        <v>60708.93</v>
      </c>
      <c r="E5" s="23">
        <v>60708.93</v>
      </c>
      <c r="F5" s="23">
        <v>60708.93</v>
      </c>
      <c r="G5" s="23">
        <v>60708.93</v>
      </c>
      <c r="H5" s="23">
        <v>66744.320000000007</v>
      </c>
      <c r="I5" s="23">
        <v>66744.320000000007</v>
      </c>
      <c r="J5" s="23">
        <v>66744.320000000007</v>
      </c>
      <c r="K5" s="23">
        <v>66744.320000000007</v>
      </c>
      <c r="L5" s="23">
        <v>66744.320000000007</v>
      </c>
      <c r="M5" s="23">
        <v>66744.320000000007</v>
      </c>
      <c r="N5" s="23">
        <f t="shared" ref="N5:N23" si="1">SUM(B5:M5)</f>
        <v>764719.50000000023</v>
      </c>
    </row>
    <row r="6" spans="1:14" ht="44.25" customHeight="1" x14ac:dyDescent="0.35">
      <c r="A6" s="26" t="s">
        <v>39</v>
      </c>
      <c r="B6" s="23">
        <v>32780.46</v>
      </c>
      <c r="C6" s="23">
        <v>32780.46</v>
      </c>
      <c r="D6" s="23">
        <v>32780.46</v>
      </c>
      <c r="E6" s="23">
        <v>32780.46</v>
      </c>
      <c r="F6" s="23">
        <v>32780.46</v>
      </c>
      <c r="G6" s="23">
        <v>32780.46</v>
      </c>
      <c r="H6" s="23">
        <v>36094.01</v>
      </c>
      <c r="I6" s="23">
        <v>36094.01</v>
      </c>
      <c r="J6" s="23">
        <v>36094.01</v>
      </c>
      <c r="K6" s="23">
        <v>36094.01</v>
      </c>
      <c r="L6" s="23">
        <v>36094.01</v>
      </c>
      <c r="M6" s="23">
        <v>36094.01</v>
      </c>
      <c r="N6" s="23">
        <f>SUM(B6:M6)</f>
        <v>413246.82</v>
      </c>
    </row>
    <row r="7" spans="1:14" ht="44.25" customHeight="1" x14ac:dyDescent="0.35">
      <c r="A7" s="26" t="s">
        <v>32</v>
      </c>
      <c r="B7" s="23">
        <v>17280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>
        <v>12287.64</v>
      </c>
      <c r="N7" s="23">
        <f>SUM(B7:M7)</f>
        <v>29567.64</v>
      </c>
    </row>
    <row r="8" spans="1:14" ht="36" customHeight="1" x14ac:dyDescent="0.35">
      <c r="A8" s="27" t="s">
        <v>18</v>
      </c>
      <c r="B8" s="22">
        <f>B9+B10+B11+B12+B13</f>
        <v>94172.65</v>
      </c>
      <c r="C8" s="22">
        <f t="shared" ref="C8:M8" si="2">C9+C10+C11+C12+C13</f>
        <v>105065.81</v>
      </c>
      <c r="D8" s="22">
        <f t="shared" si="2"/>
        <v>101973.89000000001</v>
      </c>
      <c r="E8" s="22">
        <f t="shared" si="2"/>
        <v>344203.80999999994</v>
      </c>
      <c r="F8" s="22">
        <f>F9+F10+F11+F12+F13</f>
        <v>95612.4</v>
      </c>
      <c r="G8" s="22">
        <f t="shared" si="2"/>
        <v>96343.64</v>
      </c>
      <c r="H8" s="22">
        <f t="shared" si="2"/>
        <v>97645.89</v>
      </c>
      <c r="I8" s="22">
        <f t="shared" si="2"/>
        <v>101865.54999999999</v>
      </c>
      <c r="J8" s="22">
        <f t="shared" si="2"/>
        <v>110772.99</v>
      </c>
      <c r="K8" s="22">
        <f t="shared" si="2"/>
        <v>109734.25</v>
      </c>
      <c r="L8" s="22">
        <f t="shared" si="2"/>
        <v>97112.529999999984</v>
      </c>
      <c r="M8" s="22">
        <f t="shared" si="2"/>
        <v>100848.01</v>
      </c>
      <c r="N8" s="22">
        <f t="shared" si="1"/>
        <v>1455351.42</v>
      </c>
    </row>
    <row r="9" spans="1:14" ht="40.5" customHeight="1" x14ac:dyDescent="0.35">
      <c r="A9" s="26" t="s">
        <v>19</v>
      </c>
      <c r="B9" s="23">
        <v>2158.92</v>
      </c>
      <c r="C9" s="23">
        <v>6816.25</v>
      </c>
      <c r="D9" s="23">
        <v>7470.42</v>
      </c>
      <c r="E9" s="23">
        <v>3535.92</v>
      </c>
      <c r="F9" s="23">
        <v>2158.92</v>
      </c>
      <c r="G9" s="23">
        <v>8984.34</v>
      </c>
      <c r="H9" s="23">
        <v>2158.92</v>
      </c>
      <c r="I9" s="23">
        <v>4388.92</v>
      </c>
      <c r="J9" s="23">
        <v>2158.92</v>
      </c>
      <c r="K9" s="23">
        <v>3538.92</v>
      </c>
      <c r="L9" s="23">
        <v>2158.92</v>
      </c>
      <c r="M9" s="23">
        <v>6656.92</v>
      </c>
      <c r="N9" s="22">
        <f t="shared" si="1"/>
        <v>52186.289999999994</v>
      </c>
    </row>
    <row r="10" spans="1:14" ht="45.75" customHeight="1" x14ac:dyDescent="0.35">
      <c r="A10" s="26" t="s">
        <v>20</v>
      </c>
      <c r="B10" s="24">
        <v>14949</v>
      </c>
      <c r="C10" s="23">
        <v>19080</v>
      </c>
      <c r="D10" s="23">
        <v>15213.3</v>
      </c>
      <c r="E10" s="23">
        <v>36739.199999999997</v>
      </c>
      <c r="F10" s="23">
        <v>20937</v>
      </c>
      <c r="G10" s="23">
        <v>16826</v>
      </c>
      <c r="H10" s="23">
        <v>21782.959999999999</v>
      </c>
      <c r="I10" s="23">
        <v>19707</v>
      </c>
      <c r="J10" s="23">
        <v>24744.52</v>
      </c>
      <c r="K10" s="23">
        <v>19107</v>
      </c>
      <c r="L10" s="23">
        <v>21249.599999999999</v>
      </c>
      <c r="M10" s="23">
        <v>19107</v>
      </c>
      <c r="N10" s="22">
        <f t="shared" si="1"/>
        <v>249442.58</v>
      </c>
    </row>
    <row r="11" spans="1:14" ht="45.75" customHeight="1" x14ac:dyDescent="0.35">
      <c r="A11" s="32" t="s">
        <v>30</v>
      </c>
      <c r="B11" s="24"/>
      <c r="C11" s="23">
        <v>715.42</v>
      </c>
      <c r="D11" s="23">
        <v>1026.04</v>
      </c>
      <c r="E11" s="23">
        <v>1222.17</v>
      </c>
      <c r="F11" s="23"/>
      <c r="G11" s="23"/>
      <c r="H11" s="23"/>
      <c r="I11" s="23">
        <v>1405.6</v>
      </c>
      <c r="J11" s="23">
        <v>4619.76</v>
      </c>
      <c r="K11" s="23">
        <v>12790.56</v>
      </c>
      <c r="L11" s="23"/>
      <c r="M11" s="23">
        <v>988.2</v>
      </c>
      <c r="N11" s="22">
        <f t="shared" si="1"/>
        <v>22767.75</v>
      </c>
    </row>
    <row r="12" spans="1:14" ht="45.75" customHeight="1" x14ac:dyDescent="0.35">
      <c r="A12" s="32" t="s">
        <v>38</v>
      </c>
      <c r="B12" s="24">
        <v>69939.53</v>
      </c>
      <c r="C12" s="24">
        <v>69939.53</v>
      </c>
      <c r="D12" s="23">
        <v>69939.53</v>
      </c>
      <c r="E12" s="23">
        <f>69939.53+46200+42200+6107.45+132120</f>
        <v>296566.98</v>
      </c>
      <c r="F12" s="23">
        <v>69939.53</v>
      </c>
      <c r="G12" s="23">
        <v>69939.53</v>
      </c>
      <c r="H12" s="23">
        <v>69939.53</v>
      </c>
      <c r="I12" s="23">
        <v>69939.53</v>
      </c>
      <c r="J12" s="23">
        <v>69939.53</v>
      </c>
      <c r="K12" s="23">
        <v>69939.53</v>
      </c>
      <c r="L12" s="23">
        <v>69939.53</v>
      </c>
      <c r="M12" s="23">
        <v>69939.53</v>
      </c>
      <c r="N12" s="22">
        <f t="shared" si="1"/>
        <v>1065901.81</v>
      </c>
    </row>
    <row r="13" spans="1:14" ht="31.5" customHeight="1" x14ac:dyDescent="0.35">
      <c r="A13" s="44" t="s">
        <v>21</v>
      </c>
      <c r="B13" s="23">
        <v>7125.2</v>
      </c>
      <c r="C13" s="23">
        <v>8514.61</v>
      </c>
      <c r="D13" s="23">
        <v>8324.6</v>
      </c>
      <c r="E13" s="23">
        <v>6139.54</v>
      </c>
      <c r="F13" s="23">
        <v>2576.9499999999998</v>
      </c>
      <c r="G13" s="23">
        <v>593.77</v>
      </c>
      <c r="H13" s="23">
        <v>3764.48</v>
      </c>
      <c r="I13" s="23">
        <v>6424.5</v>
      </c>
      <c r="J13" s="23">
        <v>9310.26</v>
      </c>
      <c r="K13" s="23">
        <v>4358.24</v>
      </c>
      <c r="L13" s="23">
        <v>3764.48</v>
      </c>
      <c r="M13" s="23">
        <v>4156.3599999999997</v>
      </c>
      <c r="N13" s="23">
        <f t="shared" si="1"/>
        <v>65052.990000000013</v>
      </c>
    </row>
    <row r="14" spans="1:14" ht="23.25" customHeight="1" x14ac:dyDescent="0.35">
      <c r="A14" s="27" t="s">
        <v>22</v>
      </c>
      <c r="B14" s="22">
        <f>B15+B16+B17</f>
        <v>1270</v>
      </c>
      <c r="C14" s="22">
        <f t="shared" ref="C14:M14" si="3">C15+C16+C17</f>
        <v>0</v>
      </c>
      <c r="D14" s="22">
        <f t="shared" si="3"/>
        <v>7176.5999999999995</v>
      </c>
      <c r="E14" s="22">
        <f t="shared" si="3"/>
        <v>3321.5</v>
      </c>
      <c r="F14" s="22">
        <f>F15+F16+F17</f>
        <v>53615.5</v>
      </c>
      <c r="G14" s="22">
        <f t="shared" si="3"/>
        <v>6000</v>
      </c>
      <c r="H14" s="22">
        <f t="shared" si="3"/>
        <v>301800</v>
      </c>
      <c r="I14" s="22">
        <f t="shared" si="3"/>
        <v>263253.39999999997</v>
      </c>
      <c r="J14" s="22">
        <f t="shared" si="3"/>
        <v>8516.82</v>
      </c>
      <c r="K14" s="22">
        <f t="shared" si="3"/>
        <v>30093.05</v>
      </c>
      <c r="L14" s="22">
        <f t="shared" si="3"/>
        <v>22935.200000000001</v>
      </c>
      <c r="M14" s="22">
        <f t="shared" si="3"/>
        <v>9500</v>
      </c>
      <c r="N14" s="22">
        <f t="shared" si="1"/>
        <v>707482.07</v>
      </c>
    </row>
    <row r="15" spans="1:14" ht="42" customHeight="1" x14ac:dyDescent="0.35">
      <c r="A15" s="26" t="s">
        <v>23</v>
      </c>
      <c r="B15" s="23"/>
      <c r="C15" s="23"/>
      <c r="D15" s="23">
        <f>2654.7+4521.9</f>
        <v>7176.5999999999995</v>
      </c>
      <c r="E15" s="23">
        <v>3321.5</v>
      </c>
      <c r="F15" s="23">
        <v>53615.5</v>
      </c>
      <c r="G15" s="23"/>
      <c r="H15" s="23"/>
      <c r="I15" s="23">
        <v>5966.5</v>
      </c>
      <c r="J15" s="23">
        <v>4830</v>
      </c>
      <c r="K15" s="23">
        <v>11920.7</v>
      </c>
      <c r="L15" s="23">
        <v>10235.200000000001</v>
      </c>
      <c r="M15" s="23"/>
      <c r="N15" s="23">
        <f t="shared" si="1"/>
        <v>97066</v>
      </c>
    </row>
    <row r="16" spans="1:14" ht="40.5" customHeight="1" x14ac:dyDescent="0.35">
      <c r="A16" s="26" t="s">
        <v>24</v>
      </c>
      <c r="B16" s="23">
        <v>1270</v>
      </c>
      <c r="C16" s="23"/>
      <c r="D16" s="23"/>
      <c r="E16" s="23"/>
      <c r="F16" s="23"/>
      <c r="G16" s="23">
        <v>6000</v>
      </c>
      <c r="H16" s="23">
        <v>301800</v>
      </c>
      <c r="I16" s="23">
        <v>247643.3</v>
      </c>
      <c r="J16" s="23">
        <v>3686.82</v>
      </c>
      <c r="K16" s="23"/>
      <c r="L16" s="23">
        <v>6400</v>
      </c>
      <c r="M16" s="23">
        <f>9500</f>
        <v>9500</v>
      </c>
      <c r="N16" s="23">
        <f t="shared" si="1"/>
        <v>576300.12</v>
      </c>
    </row>
    <row r="17" spans="1:14" ht="40.5" customHeight="1" x14ac:dyDescent="0.35">
      <c r="A17" s="32" t="s">
        <v>31</v>
      </c>
      <c r="B17" s="23"/>
      <c r="C17" s="23"/>
      <c r="D17" s="23"/>
      <c r="E17" s="23"/>
      <c r="F17" s="23"/>
      <c r="G17" s="23"/>
      <c r="H17" s="23"/>
      <c r="I17" s="23">
        <v>9643.6</v>
      </c>
      <c r="J17" s="23"/>
      <c r="K17" s="23">
        <v>18172.349999999999</v>
      </c>
      <c r="L17" s="23">
        <v>6300</v>
      </c>
      <c r="M17" s="23"/>
      <c r="N17" s="23">
        <f t="shared" si="1"/>
        <v>34115.949999999997</v>
      </c>
    </row>
    <row r="18" spans="1:14" ht="40.5" customHeight="1" x14ac:dyDescent="0.35">
      <c r="A18" s="41" t="s">
        <v>41</v>
      </c>
      <c r="B18" s="23"/>
      <c r="C18" s="23"/>
      <c r="D18" s="23"/>
      <c r="E18" s="23"/>
      <c r="F18" s="23">
        <v>3430</v>
      </c>
      <c r="G18" s="23">
        <v>8950</v>
      </c>
      <c r="H18" s="23">
        <v>11620</v>
      </c>
      <c r="I18" s="23"/>
      <c r="J18" s="23"/>
      <c r="K18" s="23"/>
      <c r="L18" s="23">
        <v>42490</v>
      </c>
      <c r="M18" s="23">
        <v>14000</v>
      </c>
      <c r="N18" s="22">
        <f t="shared" si="1"/>
        <v>80490</v>
      </c>
    </row>
    <row r="19" spans="1:14" ht="40.5" customHeight="1" x14ac:dyDescent="0.35">
      <c r="A19" s="27" t="s">
        <v>42</v>
      </c>
      <c r="B19" s="22">
        <f>B20+B21+B22</f>
        <v>0</v>
      </c>
      <c r="C19" s="22">
        <f t="shared" ref="C19:M19" si="4">C20+C21+C22</f>
        <v>0</v>
      </c>
      <c r="D19" s="22">
        <f t="shared" si="4"/>
        <v>0</v>
      </c>
      <c r="E19" s="22">
        <f t="shared" si="4"/>
        <v>0</v>
      </c>
      <c r="F19" s="22">
        <f>F20+F21+F22</f>
        <v>0</v>
      </c>
      <c r="G19" s="22">
        <f t="shared" si="4"/>
        <v>0</v>
      </c>
      <c r="H19" s="22">
        <f t="shared" si="4"/>
        <v>0</v>
      </c>
      <c r="I19" s="22">
        <f t="shared" si="4"/>
        <v>0</v>
      </c>
      <c r="J19" s="22">
        <f t="shared" si="4"/>
        <v>0</v>
      </c>
      <c r="K19" s="22">
        <f t="shared" si="4"/>
        <v>0</v>
      </c>
      <c r="L19" s="22">
        <f t="shared" si="4"/>
        <v>0</v>
      </c>
      <c r="M19" s="22">
        <f t="shared" si="4"/>
        <v>0</v>
      </c>
      <c r="N19" s="22">
        <f t="shared" ref="N19:N22" si="5">SUM(B19:M19)</f>
        <v>0</v>
      </c>
    </row>
    <row r="20" spans="1:14" ht="40.5" customHeight="1" x14ac:dyDescent="0.35">
      <c r="A20" s="26" t="s">
        <v>43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>
        <f t="shared" si="5"/>
        <v>0</v>
      </c>
    </row>
    <row r="21" spans="1:14" ht="40.5" customHeight="1" x14ac:dyDescent="0.35">
      <c r="A21" s="26" t="s">
        <v>44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f t="shared" si="5"/>
        <v>0</v>
      </c>
    </row>
    <row r="22" spans="1:14" ht="40.5" customHeight="1" x14ac:dyDescent="0.35">
      <c r="A22" s="32" t="s">
        <v>45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>
        <f t="shared" si="5"/>
        <v>0</v>
      </c>
    </row>
    <row r="23" spans="1:14" ht="39.75" customHeight="1" x14ac:dyDescent="0.35">
      <c r="A23" s="27" t="s">
        <v>46</v>
      </c>
      <c r="B23" s="22">
        <v>47929.73</v>
      </c>
      <c r="C23" s="22">
        <v>47929.73</v>
      </c>
      <c r="D23" s="22">
        <v>47929.73</v>
      </c>
      <c r="E23" s="22">
        <v>47929.73</v>
      </c>
      <c r="F23" s="22">
        <v>47929.73</v>
      </c>
      <c r="G23" s="22">
        <v>47929.73</v>
      </c>
      <c r="H23" s="22">
        <v>57989.05</v>
      </c>
      <c r="I23" s="22">
        <v>57989.05</v>
      </c>
      <c r="J23" s="22">
        <v>57989.05</v>
      </c>
      <c r="K23" s="22">
        <v>57989.05</v>
      </c>
      <c r="L23" s="22">
        <v>57989.05</v>
      </c>
      <c r="M23" s="22">
        <v>57989.05</v>
      </c>
      <c r="N23" s="22">
        <f t="shared" si="1"/>
        <v>635512.68000000005</v>
      </c>
    </row>
    <row r="24" spans="1:14" ht="22.5" customHeight="1" x14ac:dyDescent="0.35">
      <c r="A24" s="27" t="s">
        <v>25</v>
      </c>
      <c r="B24" s="22">
        <f>B4+B8+B14+B23+B18+B19</f>
        <v>254141.77</v>
      </c>
      <c r="C24" s="22">
        <f t="shared" ref="C24:N24" si="6">C4+C8+C14+C23+C18+C19</f>
        <v>246484.93000000002</v>
      </c>
      <c r="D24" s="22">
        <f t="shared" si="6"/>
        <v>250569.61000000004</v>
      </c>
      <c r="E24" s="22">
        <f t="shared" si="6"/>
        <v>488944.42999999993</v>
      </c>
      <c r="F24" s="22">
        <f>F4+F8+F14+F23+F18+F19</f>
        <v>294077.01999999996</v>
      </c>
      <c r="G24" s="22">
        <f t="shared" si="6"/>
        <v>252712.76</v>
      </c>
      <c r="H24" s="22">
        <f t="shared" si="6"/>
        <v>571893.27</v>
      </c>
      <c r="I24" s="22">
        <f t="shared" si="6"/>
        <v>525946.32999999996</v>
      </c>
      <c r="J24" s="22">
        <f t="shared" si="6"/>
        <v>280117.19</v>
      </c>
      <c r="K24" s="22">
        <f t="shared" si="6"/>
        <v>300654.68</v>
      </c>
      <c r="L24" s="22">
        <f t="shared" si="6"/>
        <v>323365.11</v>
      </c>
      <c r="M24" s="22">
        <f t="shared" si="6"/>
        <v>297463.03000000003</v>
      </c>
      <c r="N24" s="22">
        <f t="shared" si="6"/>
        <v>4086370.13</v>
      </c>
    </row>
    <row r="25" spans="1:14" ht="15.75" x14ac:dyDescent="0.25">
      <c r="A25" s="75" t="s">
        <v>51</v>
      </c>
      <c r="B25" s="75"/>
      <c r="C25" s="75"/>
      <c r="D25" s="28"/>
      <c r="E25" s="28"/>
      <c r="F25" s="28"/>
      <c r="G25" s="36"/>
      <c r="H25" s="28"/>
      <c r="I25" s="28"/>
      <c r="J25" s="28"/>
      <c r="K25" s="28"/>
      <c r="L25" s="76" t="s">
        <v>29</v>
      </c>
      <c r="M25" s="76"/>
      <c r="N25" s="76"/>
    </row>
    <row r="26" spans="1:14" ht="15.75" x14ac:dyDescent="0.25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15.75" x14ac:dyDescent="0.25">
      <c r="A27" s="75" t="s">
        <v>27</v>
      </c>
      <c r="B27" s="75"/>
      <c r="C27" s="75"/>
      <c r="D27" s="28"/>
      <c r="E27" s="28"/>
      <c r="F27" s="28"/>
      <c r="G27" s="28"/>
      <c r="H27" s="28"/>
      <c r="I27" s="28"/>
      <c r="J27" s="28"/>
      <c r="K27" s="28"/>
      <c r="L27" s="76" t="s">
        <v>33</v>
      </c>
      <c r="M27" s="76"/>
      <c r="N27" s="7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2"/>
  <sheetViews>
    <sheetView workbookViewId="0">
      <selection activeCell="D15" sqref="D15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2" t="s">
        <v>56</v>
      </c>
      <c r="C1" s="72"/>
      <c r="D1" s="72"/>
    </row>
    <row r="2" spans="1:4" ht="15.75" x14ac:dyDescent="0.25">
      <c r="A2" s="1"/>
      <c r="B2" s="73" t="s">
        <v>47</v>
      </c>
      <c r="C2" s="73"/>
      <c r="D2" s="73"/>
    </row>
    <row r="3" spans="1:4" ht="15.75" x14ac:dyDescent="0.25">
      <c r="A3" s="1"/>
      <c r="B3" s="72" t="s">
        <v>40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ht="30" x14ac:dyDescent="0.25">
      <c r="A6" s="11">
        <v>1</v>
      </c>
      <c r="B6" s="11" t="s">
        <v>80</v>
      </c>
      <c r="C6" s="34">
        <v>3430</v>
      </c>
      <c r="D6" s="3">
        <f>C6</f>
        <v>3430</v>
      </c>
    </row>
    <row r="7" spans="1:4" x14ac:dyDescent="0.25">
      <c r="A7" s="13"/>
      <c r="B7" s="3" t="s">
        <v>9</v>
      </c>
      <c r="C7" s="46"/>
      <c r="D7" s="12"/>
    </row>
    <row r="8" spans="1:4" x14ac:dyDescent="0.25">
      <c r="A8" s="13">
        <v>1</v>
      </c>
      <c r="B8" s="11" t="s">
        <v>86</v>
      </c>
      <c r="C8" s="16">
        <v>8950</v>
      </c>
      <c r="D8" s="40">
        <f>C8+D6</f>
        <v>12380</v>
      </c>
    </row>
    <row r="9" spans="1:4" x14ac:dyDescent="0.25">
      <c r="A9" s="30"/>
      <c r="B9" s="69" t="s">
        <v>10</v>
      </c>
      <c r="C9" s="13"/>
      <c r="D9" s="12"/>
    </row>
    <row r="10" spans="1:4" x14ac:dyDescent="0.25">
      <c r="A10" s="14">
        <v>1</v>
      </c>
      <c r="B10" s="70" t="s">
        <v>86</v>
      </c>
      <c r="C10" s="15">
        <v>11620</v>
      </c>
      <c r="D10" s="42">
        <f>C10+D8</f>
        <v>24000</v>
      </c>
    </row>
    <row r="11" spans="1:4" x14ac:dyDescent="0.25">
      <c r="A11" s="13"/>
      <c r="B11" s="3" t="s">
        <v>14</v>
      </c>
      <c r="C11" s="13"/>
      <c r="D11" s="12"/>
    </row>
    <row r="12" spans="1:4" x14ac:dyDescent="0.25">
      <c r="A12" s="13">
        <v>1</v>
      </c>
      <c r="B12" s="13" t="s">
        <v>122</v>
      </c>
      <c r="C12" s="12">
        <v>42490</v>
      </c>
      <c r="D12" s="12">
        <f>C12+D10</f>
        <v>66490</v>
      </c>
    </row>
    <row r="13" spans="1:4" x14ac:dyDescent="0.25">
      <c r="A13" s="13"/>
      <c r="B13" s="12" t="s">
        <v>15</v>
      </c>
      <c r="C13" s="13"/>
      <c r="D13" s="12"/>
    </row>
    <row r="14" spans="1:4" x14ac:dyDescent="0.25">
      <c r="A14" s="13">
        <v>1</v>
      </c>
      <c r="B14" s="13" t="s">
        <v>127</v>
      </c>
      <c r="C14" s="13">
        <v>14000</v>
      </c>
      <c r="D14" s="12">
        <f>C14+D12</f>
        <v>80490</v>
      </c>
    </row>
    <row r="15" spans="1:4" x14ac:dyDescent="0.25">
      <c r="A15" s="13"/>
      <c r="B15" s="12"/>
      <c r="C15" s="12"/>
      <c r="D15" s="12"/>
    </row>
    <row r="16" spans="1:4" x14ac:dyDescent="0.25">
      <c r="A16" s="13"/>
      <c r="B16" s="31"/>
      <c r="C16" s="13"/>
      <c r="D16" s="12"/>
    </row>
    <row r="17" spans="1:4" x14ac:dyDescent="0.25">
      <c r="A17" s="13"/>
      <c r="B17" s="13"/>
      <c r="C17" s="13"/>
      <c r="D17" s="12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2"/>
      <c r="C19" s="13"/>
      <c r="D19" s="12"/>
    </row>
    <row r="20" spans="1:4" x14ac:dyDescent="0.25">
      <c r="A20" s="13"/>
      <c r="B20" s="12"/>
      <c r="C20" s="12"/>
      <c r="D20" s="12"/>
    </row>
    <row r="21" spans="1:4" x14ac:dyDescent="0.25">
      <c r="A21" s="13"/>
      <c r="B21" s="3"/>
      <c r="C21" s="13"/>
      <c r="D21" s="12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2"/>
    </row>
    <row r="25" spans="1:4" x14ac:dyDescent="0.25">
      <c r="A25" s="13"/>
      <c r="B25" s="13"/>
      <c r="C25" s="13"/>
      <c r="D25" s="12"/>
    </row>
    <row r="26" spans="1:4" x14ac:dyDescent="0.25">
      <c r="A26" s="13"/>
      <c r="B26" s="12"/>
      <c r="C26" s="13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3"/>
      <c r="C32" s="13"/>
      <c r="D32" s="12"/>
    </row>
    <row r="33" spans="1:4" x14ac:dyDescent="0.25">
      <c r="A33" s="13"/>
      <c r="B33" s="11"/>
      <c r="C33" s="12"/>
      <c r="D33" s="12"/>
    </row>
    <row r="34" spans="1:4" x14ac:dyDescent="0.25">
      <c r="A34" s="13"/>
      <c r="B34" s="3"/>
      <c r="C34" s="13"/>
      <c r="D34" s="12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13"/>
      <c r="C39" s="13"/>
      <c r="D39" s="12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2"/>
      <c r="C42" s="12"/>
      <c r="D4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2025-01-31T03:28:02Z</cp:lastPrinted>
  <dcterms:created xsi:type="dcterms:W3CDTF">2011-07-25T05:21:17Z</dcterms:created>
  <dcterms:modified xsi:type="dcterms:W3CDTF">2025-01-31T03:52:44Z</dcterms:modified>
</cp:coreProperties>
</file>