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0416DE3C-3744-43D3-914D-17D74BE25D24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5" l="1"/>
  <c r="M18" i="5"/>
  <c r="C20" i="9"/>
  <c r="D10" i="4"/>
  <c r="C14" i="7"/>
  <c r="D24" i="6"/>
  <c r="C24" i="6"/>
  <c r="D66" i="2"/>
  <c r="C66" i="2"/>
  <c r="D73" i="1"/>
  <c r="C73" i="1"/>
  <c r="C22" i="10"/>
  <c r="C20" i="10"/>
  <c r="C19" i="10"/>
  <c r="D16" i="3"/>
  <c r="D20" i="6"/>
  <c r="D60" i="2"/>
  <c r="C60" i="2"/>
  <c r="D69" i="1"/>
  <c r="C69" i="1"/>
  <c r="D14" i="3"/>
  <c r="C8" i="7"/>
  <c r="C7" i="7"/>
  <c r="K10" i="5"/>
  <c r="K17" i="5"/>
  <c r="D8" i="4"/>
  <c r="C55" i="2"/>
  <c r="C61" i="1"/>
  <c r="C12" i="3"/>
  <c r="C51" i="2"/>
  <c r="C56" i="1"/>
  <c r="C47" i="2"/>
  <c r="C52" i="1"/>
  <c r="C12" i="9"/>
  <c r="D18" i="6"/>
  <c r="C43" i="2"/>
  <c r="C47" i="1"/>
  <c r="C38" i="2"/>
  <c r="C42" i="1"/>
  <c r="D16" i="6"/>
  <c r="C32" i="2"/>
  <c r="C38" i="1"/>
  <c r="E12" i="5"/>
  <c r="C27" i="2"/>
  <c r="C31" i="1"/>
  <c r="C32" i="1" s="1"/>
  <c r="C9" i="7" l="1"/>
  <c r="D9" i="7" s="1"/>
  <c r="D14" i="7" s="1"/>
  <c r="C6" i="4"/>
  <c r="D6" i="4" s="1"/>
  <c r="C14" i="6"/>
  <c r="D14" i="6" s="1"/>
  <c r="C20" i="2"/>
  <c r="C27" i="1"/>
  <c r="C10" i="6"/>
  <c r="D10" i="6" s="1"/>
  <c r="C15" i="2"/>
  <c r="C14" i="2"/>
  <c r="C16" i="2" s="1"/>
  <c r="C15" i="1"/>
  <c r="C18" i="1" s="1"/>
  <c r="B7" i="5"/>
  <c r="D6" i="3"/>
  <c r="D8" i="3" s="1"/>
  <c r="D12" i="3" s="1"/>
  <c r="D6" i="6"/>
  <c r="C9" i="2"/>
  <c r="D9" i="2" s="1"/>
  <c r="C11" i="1"/>
  <c r="D6" i="9"/>
  <c r="D8" i="9" s="1"/>
  <c r="D12" i="9" s="1"/>
  <c r="D14" i="9" s="1"/>
  <c r="D20" i="9" s="1"/>
  <c r="D20" i="2" l="1"/>
  <c r="D27" i="2" s="1"/>
  <c r="D32" i="2" s="1"/>
  <c r="D38" i="2" s="1"/>
  <c r="D43" i="2" s="1"/>
  <c r="D47" i="2" s="1"/>
  <c r="D51" i="2" s="1"/>
  <c r="D55" i="2" s="1"/>
  <c r="D16" i="2"/>
  <c r="D11" i="1"/>
  <c r="D18" i="1" s="1"/>
  <c r="D27" i="1" s="1"/>
  <c r="D32" i="1" s="1"/>
  <c r="D38" i="1" s="1"/>
  <c r="D42" i="1" s="1"/>
  <c r="D47" i="1" s="1"/>
  <c r="D52" i="1" s="1"/>
  <c r="D56" i="1" s="1"/>
  <c r="D61" i="1" s="1"/>
  <c r="F19" i="5" l="1"/>
  <c r="M4" i="5"/>
  <c r="L4" i="5"/>
  <c r="K4" i="5"/>
  <c r="J4" i="5"/>
  <c r="I4" i="5"/>
  <c r="H4" i="5"/>
  <c r="G4" i="5"/>
  <c r="F4" i="5"/>
  <c r="E4" i="5"/>
  <c r="D4" i="5"/>
  <c r="C4" i="5"/>
  <c r="B4" i="5"/>
  <c r="C19" i="5"/>
  <c r="N22" i="5"/>
  <c r="N21" i="5"/>
  <c r="N20" i="5"/>
  <c r="M19" i="5"/>
  <c r="L19" i="5"/>
  <c r="K19" i="5"/>
  <c r="J19" i="5"/>
  <c r="I19" i="5"/>
  <c r="H19" i="5"/>
  <c r="G19" i="5"/>
  <c r="E19" i="5"/>
  <c r="D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J24" i="5" l="1"/>
  <c r="G24" i="5"/>
  <c r="K24" i="5"/>
  <c r="B24" i="5"/>
  <c r="I24" i="5"/>
  <c r="M24" i="5"/>
  <c r="H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<sst xmlns="http://schemas.openxmlformats.org/spreadsheetml/2006/main" count="315" uniqueCount="147">
  <si>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</si>
  <si>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</si>
  <si>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</si>
  <si>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</si>
  <si>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</si>
  <si>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</si>
  <si>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</si>
  <si>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</si>
  <si>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</si>
  <si>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</si>
  <si>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</si>
  <si>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</si>
  <si>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</si>
  <si>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</si>
  <si>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</si>
  <si>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</si>
  <si>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</si>
  <si>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</si>
  <si>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</si>
  <si>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</si>
  <si>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</si>
  <si>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</si>
  <si>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</si>
  <si>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</si>
  <si>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</si>
  <si>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</si>
  <si>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</si>
  <si>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</si>
  <si>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</si>
  <si>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</si>
  <si>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</si>
  <si>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</si>
  <si>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</si>
  <si>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</si>
  <si>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</si>
  <si>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</si>
  <si>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</si>
  <si>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</si>
  <si>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</si>
  <si>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</si>
  <si>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</si>
  <si>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</si>
  <si>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</si>
  <si>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</si>
  <si>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</si>
  <si>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</si>
  <si>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</si>
  <si>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</si>
  <si>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</si>
  <si>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</si>
  <si>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</si>
  <si>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</si>
  <si>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</si>
  <si>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</si>
  <si>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</si>
  <si>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</si>
  <si>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</si>
  <si>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Сосновая,51</t>
  </si>
  <si>
    <t>Техобслуживание и снятие показаний общедомового теплосчетчика</t>
  </si>
  <si>
    <t>Техническое обслуживание домофона</t>
  </si>
  <si>
    <t>Техническое обслуживание системы видеонаблюдения</t>
  </si>
  <si>
    <t>Ген.директор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</si>
  <si>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</si>
  <si>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</si>
  <si>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</si>
  <si>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</si>
  <si>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Выдана председателю совета дома лестница аллюминиевая</t>
  </si>
  <si>
    <t>Ремонт стояка отопления Квартира №139</t>
  </si>
  <si>
    <t>Чистка, разборка промывка теплообменника ТУ №4</t>
  </si>
  <si>
    <t>Повторный ремонт стояка Квартира №139</t>
  </si>
  <si>
    <t>Уборка снежных шапок с крыши</t>
  </si>
  <si>
    <t>Лицевой счёт 2023г</t>
  </si>
  <si>
    <t>Замена доводчика входной двери Подъезд №4</t>
  </si>
  <si>
    <t>Замена шаровых кранов на стояках отопления в подвалах №4,5,2,1,3</t>
  </si>
  <si>
    <t>Обследование квартиры №117. Течь кровли</t>
  </si>
  <si>
    <t>Снятие общедомового счетчика ХВс на поверку</t>
  </si>
  <si>
    <t>Итого за февраль</t>
  </si>
  <si>
    <t>Очистка чердаков от голубиного помета</t>
  </si>
  <si>
    <t xml:space="preserve">Очистка подъездных козырьков от снега  </t>
  </si>
  <si>
    <t>Монтаж труб для сброса воздуха с чердака Подъезд №1,2,3</t>
  </si>
  <si>
    <t xml:space="preserve">Снятие провода питания с елки </t>
  </si>
  <si>
    <t xml:space="preserve">Автовышка 1 час </t>
  </si>
  <si>
    <t>Замена доводчика входной двери  Подъезд №1</t>
  </si>
  <si>
    <t>Замена фильтра на трубе ГВС в подвале Подъезд №5</t>
  </si>
  <si>
    <t>Отключение подъездного отопления</t>
  </si>
  <si>
    <t>Установка водосчетчика после поверки Подвал №5</t>
  </si>
  <si>
    <t>Замена участка трубы на отоплении в подвале №2</t>
  </si>
  <si>
    <t>Поверка водосчетчика</t>
  </si>
  <si>
    <t>Итого за март</t>
  </si>
  <si>
    <t>Выдано председателю совета дома светодиодные лампочки  200 штук</t>
  </si>
  <si>
    <t>Замена светильтников 8 штук Подъезд №1</t>
  </si>
  <si>
    <t>Установка дополнительных секций на теплообменник Подъезд №2,4,5</t>
  </si>
  <si>
    <t>Уборка погодника. Замена участка трубы ГВС в подвале Подъезд №4,5</t>
  </si>
  <si>
    <t>Итого за апрель</t>
  </si>
  <si>
    <t>Ремонт подъездной двери Подъезд №1</t>
  </si>
  <si>
    <t>Замена навесных замков во всех подъездах (подвал, чердак,, крыши)</t>
  </si>
  <si>
    <t>Чистка чердаков от голубиного помета</t>
  </si>
  <si>
    <t>Отключение отопления</t>
  </si>
  <si>
    <t>Вывод летнего водопровода</t>
  </si>
  <si>
    <t xml:space="preserve">Итого за май </t>
  </si>
  <si>
    <t>Открытие и закрытие окон для мытья</t>
  </si>
  <si>
    <t>Замена светильников 2 шт</t>
  </si>
  <si>
    <t>Покраска бордюр на придомовой территории</t>
  </si>
  <si>
    <t>Замена и установка светодиодных лампочек в подвалах 34 шт.</t>
  </si>
  <si>
    <t>Итого за июнь</t>
  </si>
  <si>
    <t>Ремонт подъездной двери Подъезд №1 ( смазка шарниров и регулировка магнита)</t>
  </si>
  <si>
    <t>Ремонт подъездных дверей Подъезд №3,4</t>
  </si>
  <si>
    <t>Промывка и опрессовка системы теплоснабжения</t>
  </si>
  <si>
    <t>Итого за июль</t>
  </si>
  <si>
    <t>Установка вентиляционной решетки на чердак</t>
  </si>
  <si>
    <t>Ревизия ВРУ</t>
  </si>
  <si>
    <t>Скос травы на придомовой территории</t>
  </si>
  <si>
    <t>Уборка детской площадки от травы</t>
  </si>
  <si>
    <t>Замена манжета на трубе отопления, установка наклона Квартира №230</t>
  </si>
  <si>
    <t>Итого за август</t>
  </si>
  <si>
    <t>Итого за сентябрь</t>
  </si>
  <si>
    <t>Работы по установке и наладке дополнительного оборудования для системы видеонаблюдения (за июль)</t>
  </si>
  <si>
    <t>Устранение протекания примыкания кровли балконы Квартира №142</t>
  </si>
  <si>
    <t>Чистка фильтров отопления в теплоузлах №1,2,3</t>
  </si>
  <si>
    <t>Итого за октябрь</t>
  </si>
  <si>
    <t>Частичный ремонт кровли Подъезд №1</t>
  </si>
  <si>
    <t>Замена трансформаторов тока в ВРУ 6 штук</t>
  </si>
  <si>
    <t>Замена прожекторов и фотореле Подъезд №1</t>
  </si>
  <si>
    <t>Замена светильников Подъезд №6,5,1</t>
  </si>
  <si>
    <t>Замена трех пар стояков отопления и кранов на конвекторах отопления Квартира №64</t>
  </si>
  <si>
    <t>Замена стояка ГВС в подвале Квартира №8</t>
  </si>
  <si>
    <t>Прочистка канализации в подвале, установка заглушки, обработка раствором гипохлорида</t>
  </si>
  <si>
    <t>Обработка подвала раствором гипохлорида Подъезд №5</t>
  </si>
  <si>
    <t>Замена участка трубы на стояке отопления подводка к батарее Квартира №137</t>
  </si>
  <si>
    <t>Итого за ноябрь</t>
  </si>
  <si>
    <t>Ремонт подъездной двери Подъезд №4</t>
  </si>
  <si>
    <t>Замена энергосберегающих лампочек в подвале №5</t>
  </si>
  <si>
    <t>Закатка бикростом примыкания шахты лифта Подъезд №4</t>
  </si>
  <si>
    <t xml:space="preserve">Текущий ремонт </t>
  </si>
  <si>
    <t>Итого за декабрь</t>
  </si>
  <si>
    <t>Украшение окон подъездов к новому году</t>
  </si>
  <si>
    <t>Уборка снега с козырьков подъездов</t>
  </si>
  <si>
    <t>Установка кабель канала, протяжка и расключение провода в распределительной коробке Подвал №5</t>
  </si>
  <si>
    <t>Подключение электричества по подвалам и чердакам для травли блох</t>
  </si>
  <si>
    <t>Замена прожектора Подъезд №4</t>
  </si>
  <si>
    <t>Замена светильников 4 штук Подъезд №4,2</t>
  </si>
  <si>
    <t>Замена кранов на конверкторе отопления квартира №156</t>
  </si>
  <si>
    <t>Установка елки</t>
  </si>
  <si>
    <t>Подключени гирлянды на елке</t>
  </si>
  <si>
    <t>Дезинсекция</t>
  </si>
  <si>
    <t>Автовышка 2 часа</t>
  </si>
  <si>
    <t>Автовышка 1,5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</si>
</sst>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0" fillId="0" borderId="1" xfId="0" applyNumberFormat="1" applyBorder="1"/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" fillId="0" borderId="2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2" fontId="12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0" fontId="10" fillId="0" borderId="1" xfId="0" applyFont="1" applyBorder="1"/>
    <xf numFmtId="0" fontId="9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0" fillId="0" borderId="2" xfId="0" applyFont="1" applyBorder="1"/>
    <xf numFmtId="0" fontId="10" fillId="0" borderId="5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3" xfId="0" applyFont="1" applyBorder="1"/>
    <xf numFmtId="0" fontId="11" fillId="0" borderId="6" xfId="0" applyFont="1" applyBorder="1" applyAlignment="1">
      <alignment wrapText="1"/>
    </xf>
    <xf numFmtId="0" fontId="10" fillId="0" borderId="7" xfId="0" applyFont="1" applyBorder="1"/>
    <xf numFmtId="0" fontId="11" fillId="0" borderId="0" xfId="0" applyFont="1"/>
    <xf numFmtId="0" fontId="10" fillId="0" borderId="2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6" xfId="0" applyBorder="1"/>
    <xf numFmtId="0" fontId="11" fillId="0" borderId="4" xfId="0" applyFont="1" applyBorder="1"/>
    <xf numFmtId="164" fontId="11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opLeftCell="A58" workbookViewId="0">
      <selection activeCell="D74" sqref="D7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7" t="s">
        <v>65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2" t="s">
        <v>57</v>
      </c>
      <c r="C2" s="29"/>
      <c r="D2" s="29"/>
      <c r="E2" s="1"/>
      <c r="F2" s="1"/>
      <c r="G2" s="1"/>
      <c r="H2" s="1"/>
    </row>
    <row r="3" spans="1:8" ht="15.95" customHeight="1" x14ac:dyDescent="0.25">
      <c r="A3" s="1"/>
      <c r="B3" s="77" t="s">
        <v>4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27" customHeight="1" x14ac:dyDescent="0.25">
      <c r="A6" s="53">
        <v>1</v>
      </c>
      <c r="B6" s="53" t="s">
        <v>58</v>
      </c>
      <c r="C6" s="53">
        <v>1223.92</v>
      </c>
      <c r="D6" s="52"/>
      <c r="E6" s="1"/>
      <c r="F6" s="1"/>
    </row>
    <row r="7" spans="1:8" ht="60" x14ac:dyDescent="0.25">
      <c r="A7" s="51">
        <v>2</v>
      </c>
      <c r="B7" s="53" t="s">
        <v>62</v>
      </c>
      <c r="C7" s="53">
        <v>935</v>
      </c>
      <c r="D7" s="52"/>
      <c r="E7" s="1"/>
      <c r="F7" s="1"/>
    </row>
    <row r="8" spans="1:8" x14ac:dyDescent="0.25">
      <c r="A8" s="51">
        <v>3</v>
      </c>
      <c r="B8" s="53" t="s">
        <v>67</v>
      </c>
      <c r="C8" s="53">
        <v>2201.52</v>
      </c>
      <c r="D8" s="52"/>
      <c r="E8" s="1"/>
      <c r="F8" s="1"/>
    </row>
    <row r="9" spans="1:8" ht="30" x14ac:dyDescent="0.25">
      <c r="A9" s="51">
        <v>4</v>
      </c>
      <c r="B9" s="53" t="s">
        <v>68</v>
      </c>
      <c r="C9" s="53">
        <v>790</v>
      </c>
      <c r="D9" s="52"/>
      <c r="E9" s="1"/>
      <c r="F9" s="1"/>
    </row>
    <row r="10" spans="1:8" x14ac:dyDescent="0.25">
      <c r="A10" s="51">
        <v>5</v>
      </c>
      <c r="B10" s="53" t="s">
        <v>69</v>
      </c>
      <c r="C10" s="53">
        <v>1024.5999999999999</v>
      </c>
      <c r="D10" s="52"/>
      <c r="E10" s="1"/>
      <c r="F10" s="1"/>
    </row>
    <row r="11" spans="1:8" s="5" customFormat="1" x14ac:dyDescent="0.25">
      <c r="A11" s="53"/>
      <c r="B11" s="52" t="s">
        <v>63</v>
      </c>
      <c r="C11" s="52">
        <f>SUM(C6:C10)</f>
        <v>6175.0400000000009</v>
      </c>
      <c r="D11" s="52">
        <f>C11</f>
        <v>6175.0400000000009</v>
      </c>
      <c r="E11" s="4"/>
      <c r="F11" s="4"/>
    </row>
    <row r="12" spans="1:8" s="5" customFormat="1" x14ac:dyDescent="0.25">
      <c r="A12" s="51"/>
      <c r="B12" s="52" t="s">
        <v>5</v>
      </c>
      <c r="C12" s="51"/>
      <c r="D12" s="51"/>
      <c r="E12" s="4"/>
      <c r="F12" s="4"/>
    </row>
    <row r="13" spans="1:8" s="5" customFormat="1" ht="30" x14ac:dyDescent="0.25">
      <c r="A13" s="53">
        <v>1</v>
      </c>
      <c r="B13" s="53" t="s">
        <v>58</v>
      </c>
      <c r="C13" s="53">
        <v>1223.92</v>
      </c>
      <c r="D13" s="52"/>
      <c r="E13" s="4"/>
      <c r="F13" s="4"/>
    </row>
    <row r="14" spans="1:8" s="5" customFormat="1" ht="60" x14ac:dyDescent="0.25">
      <c r="A14" s="51">
        <v>2</v>
      </c>
      <c r="B14" s="53" t="s">
        <v>62</v>
      </c>
      <c r="C14" s="53">
        <v>935</v>
      </c>
      <c r="D14" s="52"/>
      <c r="E14" s="4"/>
      <c r="F14" s="4"/>
    </row>
    <row r="15" spans="1:8" s="5" customFormat="1" ht="30" x14ac:dyDescent="0.25">
      <c r="A15" s="53">
        <v>3</v>
      </c>
      <c r="B15" s="53" t="s">
        <v>73</v>
      </c>
      <c r="C15" s="53">
        <f>2566+5132+6197.6+5132+6197.6+3986.8</f>
        <v>29211.999999999996</v>
      </c>
      <c r="D15" s="52"/>
      <c r="E15" s="4"/>
      <c r="F15" s="4"/>
    </row>
    <row r="16" spans="1:8" s="5" customFormat="1" x14ac:dyDescent="0.25">
      <c r="A16" s="53">
        <v>4</v>
      </c>
      <c r="B16" s="53" t="s">
        <v>74</v>
      </c>
      <c r="C16" s="53">
        <v>395</v>
      </c>
      <c r="D16" s="52"/>
      <c r="E16" s="4"/>
      <c r="F16" s="4"/>
    </row>
    <row r="17" spans="1:6" s="5" customFormat="1" x14ac:dyDescent="0.25">
      <c r="A17" s="53">
        <v>5</v>
      </c>
      <c r="B17" s="53" t="s">
        <v>75</v>
      </c>
      <c r="C17" s="53">
        <v>790</v>
      </c>
      <c r="D17" s="52"/>
      <c r="E17" s="4"/>
      <c r="F17" s="4"/>
    </row>
    <row r="18" spans="1:6" x14ac:dyDescent="0.25">
      <c r="A18" s="51"/>
      <c r="B18" s="52" t="s">
        <v>76</v>
      </c>
      <c r="C18" s="52">
        <f>SUM(C13:C17)</f>
        <v>32555.919999999998</v>
      </c>
      <c r="D18" s="52">
        <f>C18+D11</f>
        <v>38730.959999999999</v>
      </c>
      <c r="E18" s="1"/>
      <c r="F18" s="1"/>
    </row>
    <row r="19" spans="1:6" x14ac:dyDescent="0.25">
      <c r="A19" s="51"/>
      <c r="B19" s="52" t="s">
        <v>3</v>
      </c>
      <c r="C19" s="51"/>
      <c r="D19" s="51"/>
      <c r="E19" s="1"/>
      <c r="F19" s="1"/>
    </row>
    <row r="20" spans="1:6" ht="30" x14ac:dyDescent="0.25">
      <c r="A20" s="53">
        <v>1</v>
      </c>
      <c r="B20" s="53" t="s">
        <v>58</v>
      </c>
      <c r="C20" s="53">
        <v>1223.92</v>
      </c>
      <c r="D20" s="52"/>
      <c r="E20" s="1"/>
      <c r="F20" s="1"/>
    </row>
    <row r="21" spans="1:6" ht="60" x14ac:dyDescent="0.25">
      <c r="A21" s="51">
        <v>2</v>
      </c>
      <c r="B21" s="53" t="s">
        <v>62</v>
      </c>
      <c r="C21" s="53">
        <v>935</v>
      </c>
      <c r="D21" s="52"/>
      <c r="E21" s="1"/>
      <c r="F21" s="1"/>
    </row>
    <row r="22" spans="1:6" ht="30" x14ac:dyDescent="0.25">
      <c r="A22" s="51">
        <v>3</v>
      </c>
      <c r="B22" s="53" t="s">
        <v>83</v>
      </c>
      <c r="C22" s="53">
        <v>3294.7</v>
      </c>
      <c r="D22" s="52"/>
      <c r="E22" s="1"/>
      <c r="F22" s="1"/>
    </row>
    <row r="23" spans="1:6" x14ac:dyDescent="0.25">
      <c r="A23" s="53">
        <v>4</v>
      </c>
      <c r="B23" s="53" t="s">
        <v>84</v>
      </c>
      <c r="C23" s="53">
        <v>525.35</v>
      </c>
      <c r="D23" s="52"/>
      <c r="E23" s="1"/>
      <c r="F23" s="1"/>
    </row>
    <row r="24" spans="1:6" ht="30" x14ac:dyDescent="0.25">
      <c r="A24" s="53">
        <v>5</v>
      </c>
      <c r="B24" s="53" t="s">
        <v>85</v>
      </c>
      <c r="C24" s="53">
        <v>790</v>
      </c>
      <c r="D24" s="52"/>
      <c r="E24" s="1"/>
      <c r="F24" s="1"/>
    </row>
    <row r="25" spans="1:6" ht="30" x14ac:dyDescent="0.25">
      <c r="A25" s="53">
        <v>6</v>
      </c>
      <c r="B25" s="53" t="s">
        <v>86</v>
      </c>
      <c r="C25" s="53">
        <v>2271.5</v>
      </c>
      <c r="D25" s="52"/>
      <c r="E25" s="1"/>
      <c r="F25" s="1"/>
    </row>
    <row r="26" spans="1:6" x14ac:dyDescent="0.25">
      <c r="A26" s="51">
        <v>7</v>
      </c>
      <c r="B26" s="53" t="s">
        <v>87</v>
      </c>
      <c r="C26" s="53">
        <v>1450</v>
      </c>
      <c r="D26" s="52"/>
      <c r="E26" s="1"/>
      <c r="F26" s="1"/>
    </row>
    <row r="27" spans="1:6" x14ac:dyDescent="0.25">
      <c r="A27" s="53"/>
      <c r="B27" s="52" t="s">
        <v>88</v>
      </c>
      <c r="C27" s="52">
        <f>SUM(C20:C26)</f>
        <v>10490.470000000001</v>
      </c>
      <c r="D27" s="52">
        <f>C27+D18</f>
        <v>49221.43</v>
      </c>
      <c r="E27" s="1"/>
      <c r="F27" s="1"/>
    </row>
    <row r="28" spans="1:6" x14ac:dyDescent="0.25">
      <c r="A28" s="51"/>
      <c r="B28" s="52" t="s">
        <v>7</v>
      </c>
      <c r="C28" s="51"/>
      <c r="D28" s="51"/>
      <c r="E28" s="1"/>
      <c r="F28" s="1"/>
    </row>
    <row r="29" spans="1:6" ht="30" x14ac:dyDescent="0.25">
      <c r="A29" s="53">
        <v>1</v>
      </c>
      <c r="B29" s="53" t="s">
        <v>58</v>
      </c>
      <c r="C29" s="53">
        <v>1223.92</v>
      </c>
      <c r="D29" s="52"/>
      <c r="E29" s="1"/>
      <c r="F29" s="1"/>
    </row>
    <row r="30" spans="1:6" ht="60" x14ac:dyDescent="0.25">
      <c r="A30" s="51">
        <v>2</v>
      </c>
      <c r="B30" s="53" t="s">
        <v>62</v>
      </c>
      <c r="C30" s="53">
        <v>935</v>
      </c>
      <c r="D30" s="52"/>
      <c r="E30" s="1"/>
      <c r="F30" s="1"/>
    </row>
    <row r="31" spans="1:6" ht="30" x14ac:dyDescent="0.25">
      <c r="A31" s="51">
        <v>3</v>
      </c>
      <c r="B31" s="53" t="s">
        <v>92</v>
      </c>
      <c r="C31" s="53">
        <f>3669.6+3428.85</f>
        <v>7098.45</v>
      </c>
      <c r="D31" s="52"/>
      <c r="E31" s="1"/>
      <c r="F31" s="1"/>
    </row>
    <row r="32" spans="1:6" x14ac:dyDescent="0.25">
      <c r="A32" s="53"/>
      <c r="B32" s="52" t="s">
        <v>93</v>
      </c>
      <c r="C32" s="52">
        <f>SUM(C29:C31)</f>
        <v>9257.369999999999</v>
      </c>
      <c r="D32" s="52">
        <f>C32+D27</f>
        <v>58478.8</v>
      </c>
      <c r="E32" s="1"/>
      <c r="F32" s="1"/>
    </row>
    <row r="33" spans="1:6" x14ac:dyDescent="0.25">
      <c r="A33" s="51"/>
      <c r="B33" s="52" t="s">
        <v>8</v>
      </c>
      <c r="C33" s="51"/>
      <c r="D33" s="51"/>
      <c r="E33" s="1"/>
      <c r="F33" s="1"/>
    </row>
    <row r="34" spans="1:6" ht="30" x14ac:dyDescent="0.25">
      <c r="A34" s="53">
        <v>1</v>
      </c>
      <c r="B34" s="53" t="s">
        <v>58</v>
      </c>
      <c r="C34" s="53">
        <v>1223.92</v>
      </c>
      <c r="D34" s="52"/>
      <c r="E34" s="1"/>
      <c r="F34" s="1"/>
    </row>
    <row r="35" spans="1:6" ht="60" x14ac:dyDescent="0.25">
      <c r="A35" s="51">
        <v>2</v>
      </c>
      <c r="B35" s="53" t="s">
        <v>62</v>
      </c>
      <c r="C35" s="53">
        <v>935</v>
      </c>
      <c r="D35" s="52"/>
      <c r="E35" s="1"/>
      <c r="F35" s="1"/>
    </row>
    <row r="36" spans="1:6" x14ac:dyDescent="0.25">
      <c r="A36" s="53">
        <v>3</v>
      </c>
      <c r="B36" s="53" t="s">
        <v>97</v>
      </c>
      <c r="C36" s="53">
        <v>395</v>
      </c>
      <c r="D36" s="52"/>
      <c r="E36" s="1"/>
      <c r="F36" s="1"/>
    </row>
    <row r="37" spans="1:6" x14ac:dyDescent="0.25">
      <c r="A37" s="51">
        <v>4</v>
      </c>
      <c r="B37" s="53" t="s">
        <v>98</v>
      </c>
      <c r="C37" s="53">
        <v>264.64999999999998</v>
      </c>
      <c r="D37" s="52"/>
      <c r="E37" s="1"/>
      <c r="F37" s="1"/>
    </row>
    <row r="38" spans="1:6" x14ac:dyDescent="0.25">
      <c r="A38" s="53"/>
      <c r="B38" s="52" t="s">
        <v>99</v>
      </c>
      <c r="C38" s="52">
        <f>SUM(C34:C37)</f>
        <v>2818.57</v>
      </c>
      <c r="D38" s="52">
        <f>C38+D32</f>
        <v>61297.37</v>
      </c>
      <c r="E38" s="1"/>
      <c r="F38" s="1"/>
    </row>
    <row r="39" spans="1:6" x14ac:dyDescent="0.25">
      <c r="A39" s="51"/>
      <c r="B39" s="52" t="s">
        <v>9</v>
      </c>
      <c r="C39" s="51"/>
      <c r="D39" s="51"/>
      <c r="E39" s="1"/>
      <c r="F39" s="1"/>
    </row>
    <row r="40" spans="1:6" ht="30" x14ac:dyDescent="0.25">
      <c r="A40" s="53">
        <v>1</v>
      </c>
      <c r="B40" s="53" t="s">
        <v>58</v>
      </c>
      <c r="C40" s="53">
        <v>1223.92</v>
      </c>
      <c r="D40" s="52"/>
      <c r="E40" s="1"/>
      <c r="F40" s="1"/>
    </row>
    <row r="41" spans="1:6" ht="60" x14ac:dyDescent="0.25">
      <c r="A41" s="51">
        <v>2</v>
      </c>
      <c r="B41" s="53" t="s">
        <v>62</v>
      </c>
      <c r="C41" s="53">
        <v>935</v>
      </c>
      <c r="D41" s="52"/>
      <c r="E41" s="1"/>
      <c r="F41" s="1"/>
    </row>
    <row r="42" spans="1:6" x14ac:dyDescent="0.25">
      <c r="A42" s="53"/>
      <c r="B42" s="52" t="s">
        <v>104</v>
      </c>
      <c r="C42" s="52">
        <f>SUM(C40:C41)</f>
        <v>2158.92</v>
      </c>
      <c r="D42" s="52">
        <f>C42+D38</f>
        <v>63456.29</v>
      </c>
      <c r="E42" s="1"/>
      <c r="F42" s="1"/>
    </row>
    <row r="43" spans="1:6" x14ac:dyDescent="0.25">
      <c r="A43" s="51"/>
      <c r="B43" s="52" t="s">
        <v>10</v>
      </c>
      <c r="C43" s="51"/>
      <c r="D43" s="51"/>
      <c r="E43" s="1"/>
      <c r="F43" s="1"/>
    </row>
    <row r="44" spans="1:6" ht="30" x14ac:dyDescent="0.25">
      <c r="A44" s="53">
        <v>1</v>
      </c>
      <c r="B44" s="53" t="s">
        <v>58</v>
      </c>
      <c r="C44" s="53">
        <v>1223.92</v>
      </c>
      <c r="D44" s="52"/>
      <c r="E44" s="1"/>
      <c r="F44" s="1"/>
    </row>
    <row r="45" spans="1:6" ht="60" x14ac:dyDescent="0.25">
      <c r="A45" s="51">
        <v>2</v>
      </c>
      <c r="B45" s="53" t="s">
        <v>62</v>
      </c>
      <c r="C45" s="53">
        <v>935</v>
      </c>
      <c r="D45" s="52"/>
      <c r="E45" s="1"/>
      <c r="F45" s="1"/>
    </row>
    <row r="46" spans="1:6" x14ac:dyDescent="0.25">
      <c r="A46" s="53">
        <v>3</v>
      </c>
      <c r="B46" s="53" t="s">
        <v>107</v>
      </c>
      <c r="C46" s="53">
        <v>3851.25</v>
      </c>
      <c r="D46" s="52"/>
      <c r="E46" s="1"/>
      <c r="F46" s="1"/>
    </row>
    <row r="47" spans="1:6" x14ac:dyDescent="0.25">
      <c r="A47" s="51"/>
      <c r="B47" s="52" t="s">
        <v>108</v>
      </c>
      <c r="C47" s="52">
        <f>SUM(C44:C46)</f>
        <v>6010.17</v>
      </c>
      <c r="D47" s="52">
        <f>C47+D42</f>
        <v>69466.460000000006</v>
      </c>
      <c r="E47" s="1"/>
      <c r="F47" s="1"/>
    </row>
    <row r="48" spans="1:6" x14ac:dyDescent="0.25">
      <c r="A48" s="51"/>
      <c r="B48" s="52" t="s">
        <v>11</v>
      </c>
      <c r="C48" s="51"/>
      <c r="D48" s="51"/>
      <c r="E48" s="1"/>
      <c r="F48" s="1"/>
    </row>
    <row r="49" spans="1:6" ht="30" x14ac:dyDescent="0.25">
      <c r="A49" s="53">
        <v>1</v>
      </c>
      <c r="B49" s="53" t="s">
        <v>58</v>
      </c>
      <c r="C49" s="53">
        <v>1223.92</v>
      </c>
      <c r="D49" s="52"/>
      <c r="E49" s="1"/>
      <c r="F49" s="1"/>
    </row>
    <row r="50" spans="1:6" ht="60" x14ac:dyDescent="0.25">
      <c r="A50" s="51">
        <v>2</v>
      </c>
      <c r="B50" s="53" t="s">
        <v>62</v>
      </c>
      <c r="C50" s="53">
        <v>935</v>
      </c>
      <c r="D50" s="52"/>
      <c r="E50" s="1"/>
      <c r="F50" s="1"/>
    </row>
    <row r="51" spans="1:6" ht="30" x14ac:dyDescent="0.25">
      <c r="A51" s="11">
        <v>3</v>
      </c>
      <c r="B51" s="11" t="s">
        <v>113</v>
      </c>
      <c r="C51" s="11">
        <v>896</v>
      </c>
      <c r="D51" s="3"/>
      <c r="E51" s="1"/>
      <c r="F51" s="1"/>
    </row>
    <row r="52" spans="1:6" x14ac:dyDescent="0.25">
      <c r="A52" s="11"/>
      <c r="B52" s="3" t="s">
        <v>114</v>
      </c>
      <c r="C52" s="3">
        <f>SUM(C49:C51)</f>
        <v>3054.92</v>
      </c>
      <c r="D52" s="3">
        <f>C52+D47</f>
        <v>72521.38</v>
      </c>
      <c r="E52" s="1"/>
      <c r="F52" s="1"/>
    </row>
    <row r="53" spans="1:6" x14ac:dyDescent="0.25">
      <c r="A53" s="51"/>
      <c r="B53" s="52" t="s">
        <v>12</v>
      </c>
      <c r="C53" s="51"/>
      <c r="D53" s="51"/>
      <c r="E53" s="1"/>
      <c r="F53" s="1"/>
    </row>
    <row r="54" spans="1:6" ht="30" x14ac:dyDescent="0.25">
      <c r="A54" s="53">
        <v>1</v>
      </c>
      <c r="B54" s="53" t="s">
        <v>58</v>
      </c>
      <c r="C54" s="53">
        <v>1223.92</v>
      </c>
      <c r="D54" s="52"/>
      <c r="E54" s="1"/>
      <c r="F54" s="1"/>
    </row>
    <row r="55" spans="1:6" ht="60" x14ac:dyDescent="0.25">
      <c r="A55" s="51">
        <v>2</v>
      </c>
      <c r="B55" s="53" t="s">
        <v>62</v>
      </c>
      <c r="C55" s="53">
        <v>935</v>
      </c>
      <c r="D55" s="52"/>
      <c r="E55" s="1"/>
      <c r="F55" s="1"/>
    </row>
    <row r="56" spans="1:6" x14ac:dyDescent="0.25">
      <c r="A56" s="53"/>
      <c r="B56" s="52" t="s">
        <v>115</v>
      </c>
      <c r="C56" s="52">
        <f>SUM(C54:C55)</f>
        <v>2158.92</v>
      </c>
      <c r="D56" s="52">
        <f>C56+D52</f>
        <v>74680.3</v>
      </c>
      <c r="E56" s="1"/>
      <c r="F56" s="1"/>
    </row>
    <row r="57" spans="1:6" x14ac:dyDescent="0.25">
      <c r="A57" s="51"/>
      <c r="B57" s="52" t="s">
        <v>13</v>
      </c>
      <c r="C57" s="51"/>
      <c r="D57" s="51"/>
      <c r="E57" s="1"/>
      <c r="F57" s="1"/>
    </row>
    <row r="58" spans="1:6" ht="30" x14ac:dyDescent="0.25">
      <c r="A58" s="53">
        <v>1</v>
      </c>
      <c r="B58" s="53" t="s">
        <v>58</v>
      </c>
      <c r="C58" s="53">
        <v>1223.92</v>
      </c>
      <c r="D58" s="52"/>
      <c r="E58" s="1"/>
      <c r="F58" s="1"/>
    </row>
    <row r="59" spans="1:6" ht="60" x14ac:dyDescent="0.25">
      <c r="A59" s="51">
        <v>2</v>
      </c>
      <c r="B59" s="53" t="s">
        <v>62</v>
      </c>
      <c r="C59" s="53">
        <v>935</v>
      </c>
      <c r="D59" s="52"/>
      <c r="E59" s="1"/>
      <c r="F59" s="1"/>
    </row>
    <row r="60" spans="1:6" x14ac:dyDescent="0.25">
      <c r="A60" s="11">
        <v>3</v>
      </c>
      <c r="B60" s="11" t="s">
        <v>118</v>
      </c>
      <c r="C60" s="11">
        <v>2628.8</v>
      </c>
      <c r="D60" s="3"/>
      <c r="E60" s="1"/>
      <c r="F60" s="1"/>
    </row>
    <row r="61" spans="1:6" x14ac:dyDescent="0.25">
      <c r="A61" s="11"/>
      <c r="B61" s="52" t="s">
        <v>119</v>
      </c>
      <c r="C61" s="3">
        <f>SUM(C58:C60)</f>
        <v>4787.72</v>
      </c>
      <c r="D61" s="3">
        <f>C61+D56</f>
        <v>79468.02</v>
      </c>
      <c r="E61" s="1"/>
      <c r="F61" s="1"/>
    </row>
    <row r="62" spans="1:6" x14ac:dyDescent="0.25">
      <c r="A62" s="51"/>
      <c r="B62" s="52" t="s">
        <v>14</v>
      </c>
      <c r="C62" s="51"/>
      <c r="D62" s="51"/>
      <c r="E62" s="1"/>
      <c r="F62" s="1"/>
    </row>
    <row r="63" spans="1:6" ht="30" x14ac:dyDescent="0.25">
      <c r="A63" s="53">
        <v>1</v>
      </c>
      <c r="B63" s="53" t="s">
        <v>58</v>
      </c>
      <c r="C63" s="53">
        <v>1223.92</v>
      </c>
      <c r="D63" s="52"/>
      <c r="E63" s="1"/>
      <c r="F63" s="1"/>
    </row>
    <row r="64" spans="1:6" ht="60" x14ac:dyDescent="0.25">
      <c r="A64" s="51">
        <v>2</v>
      </c>
      <c r="B64" s="53" t="s">
        <v>62</v>
      </c>
      <c r="C64" s="53">
        <v>935</v>
      </c>
      <c r="D64" s="52"/>
      <c r="E64" s="1"/>
      <c r="F64" s="1"/>
    </row>
    <row r="65" spans="1:6" x14ac:dyDescent="0.25">
      <c r="A65" s="11">
        <v>3</v>
      </c>
      <c r="B65" s="11" t="s">
        <v>125</v>
      </c>
      <c r="C65" s="11">
        <v>2740.5</v>
      </c>
      <c r="D65" s="3"/>
      <c r="E65" s="1"/>
      <c r="F65" s="1"/>
    </row>
    <row r="66" spans="1:6" ht="30" x14ac:dyDescent="0.25">
      <c r="A66" s="11">
        <v>4</v>
      </c>
      <c r="B66" s="11" t="s">
        <v>126</v>
      </c>
      <c r="C66" s="11">
        <v>864.65</v>
      </c>
      <c r="D66" s="3"/>
      <c r="E66" s="1"/>
      <c r="F66" s="1"/>
    </row>
    <row r="67" spans="1:6" ht="30" x14ac:dyDescent="0.25">
      <c r="A67" s="11">
        <v>5</v>
      </c>
      <c r="B67" s="11" t="s">
        <v>127</v>
      </c>
      <c r="C67" s="11">
        <v>995</v>
      </c>
      <c r="D67" s="3"/>
      <c r="E67" s="1"/>
      <c r="F67" s="1"/>
    </row>
    <row r="68" spans="1:6" ht="30" x14ac:dyDescent="0.25">
      <c r="A68" s="11">
        <v>6</v>
      </c>
      <c r="B68" s="11" t="s">
        <v>128</v>
      </c>
      <c r="C68" s="11">
        <v>2496.3000000000002</v>
      </c>
      <c r="D68" s="3"/>
      <c r="E68" s="1"/>
      <c r="F68" s="1"/>
    </row>
    <row r="69" spans="1:6" x14ac:dyDescent="0.25">
      <c r="A69" s="53"/>
      <c r="B69" s="52" t="s">
        <v>129</v>
      </c>
      <c r="C69" s="52">
        <f>SUM(C63:C68)</f>
        <v>9255.369999999999</v>
      </c>
      <c r="D69" s="52">
        <f>C69+D61</f>
        <v>88723.39</v>
      </c>
      <c r="E69" s="1"/>
      <c r="F69" s="1"/>
    </row>
    <row r="70" spans="1:6" x14ac:dyDescent="0.25">
      <c r="A70" s="51"/>
      <c r="B70" s="52" t="s">
        <v>15</v>
      </c>
      <c r="C70" s="51"/>
      <c r="D70" s="51"/>
      <c r="E70" s="1"/>
      <c r="F70" s="1"/>
    </row>
    <row r="71" spans="1:6" ht="30" x14ac:dyDescent="0.25">
      <c r="A71" s="53">
        <v>1</v>
      </c>
      <c r="B71" s="53" t="s">
        <v>58</v>
      </c>
      <c r="C71" s="53">
        <v>1223.92</v>
      </c>
      <c r="D71" s="52"/>
      <c r="E71" s="1"/>
      <c r="F71" s="1"/>
    </row>
    <row r="72" spans="1:6" ht="60" x14ac:dyDescent="0.25">
      <c r="A72" s="51">
        <v>2</v>
      </c>
      <c r="B72" s="53" t="s">
        <v>62</v>
      </c>
      <c r="C72" s="53">
        <v>935</v>
      </c>
      <c r="D72" s="52"/>
      <c r="E72" s="1"/>
      <c r="F72" s="1"/>
    </row>
    <row r="73" spans="1:6" x14ac:dyDescent="0.25">
      <c r="A73" s="53"/>
      <c r="B73" s="52" t="s">
        <v>134</v>
      </c>
      <c r="C73" s="52">
        <f>SUM(C71:C72)</f>
        <v>2158.92</v>
      </c>
      <c r="D73" s="52">
        <f>C73+D69</f>
        <v>90882.31</v>
      </c>
      <c r="E73" s="1"/>
      <c r="F73" s="1"/>
    </row>
    <row r="74" spans="1:6" x14ac:dyDescent="0.25">
      <c r="A74" s="53"/>
      <c r="B74" s="53"/>
      <c r="C74" s="53"/>
      <c r="D74" s="52"/>
      <c r="E74" s="1"/>
      <c r="F74" s="1"/>
    </row>
    <row r="75" spans="1:6" x14ac:dyDescent="0.25">
      <c r="A75" s="51"/>
      <c r="B75" s="53"/>
      <c r="C75" s="53"/>
      <c r="D75" s="52"/>
      <c r="E75" s="1"/>
      <c r="F75" s="1"/>
    </row>
    <row r="76" spans="1:6" x14ac:dyDescent="0.25">
      <c r="A76" s="11"/>
      <c r="B76" s="3"/>
      <c r="C76" s="3"/>
      <c r="D76" s="3"/>
      <c r="E76" s="1"/>
      <c r="F76" s="1"/>
    </row>
    <row r="77" spans="1:6" x14ac:dyDescent="0.25">
      <c r="A77" s="11"/>
      <c r="B77" s="11"/>
      <c r="C77" s="11"/>
      <c r="D77" s="3"/>
      <c r="E77" s="1"/>
      <c r="F77" s="1"/>
    </row>
    <row r="78" spans="1:6" x14ac:dyDescent="0.25">
      <c r="A78" s="11"/>
      <c r="B78" s="3"/>
      <c r="C78" s="3"/>
      <c r="D78" s="3"/>
      <c r="E78" s="1"/>
      <c r="F78" s="1"/>
    </row>
    <row r="79" spans="1:6" x14ac:dyDescent="0.25">
      <c r="A79" s="11"/>
      <c r="B79" s="35"/>
      <c r="C79" s="11"/>
      <c r="D79" s="11"/>
      <c r="E79" s="1"/>
      <c r="F7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2820-6B3D-4B9F-A91F-9DB9591F91A4}">
  <dimension ref="A1:H33"/>
  <sheetViews>
    <sheetView workbookViewId="0">
      <selection activeCell="B19" sqref="B1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7" t="s">
        <v>65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78" t="s">
        <v>57</v>
      </c>
      <c r="C2" s="78"/>
      <c r="D2" s="78"/>
      <c r="E2" s="1"/>
      <c r="F2" s="1"/>
      <c r="G2" s="1"/>
      <c r="H2" s="1"/>
    </row>
    <row r="3" spans="1:8" ht="15.95" customHeight="1" x14ac:dyDescent="0.25">
      <c r="A3" s="1"/>
      <c r="B3" s="77" t="s">
        <v>133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1"/>
      <c r="B5" s="52" t="s">
        <v>2</v>
      </c>
      <c r="C5" s="61"/>
      <c r="D5" s="61"/>
      <c r="E5" s="1"/>
      <c r="F5" s="1"/>
      <c r="G5" s="1"/>
      <c r="H5" s="1"/>
    </row>
    <row r="6" spans="1:8" x14ac:dyDescent="0.25">
      <c r="A6" s="53">
        <v>1</v>
      </c>
      <c r="B6" s="53" t="s">
        <v>72</v>
      </c>
      <c r="C6" s="62">
        <v>3200</v>
      </c>
      <c r="D6" s="52"/>
    </row>
    <row r="7" spans="1:8" x14ac:dyDescent="0.25">
      <c r="A7" s="54"/>
      <c r="B7" s="52" t="s">
        <v>5</v>
      </c>
      <c r="C7" s="63"/>
      <c r="D7" s="59"/>
    </row>
    <row r="8" spans="1:8" x14ac:dyDescent="0.25">
      <c r="A8" s="54">
        <v>1</v>
      </c>
      <c r="B8" s="53" t="s">
        <v>82</v>
      </c>
      <c r="C8" s="64">
        <v>3200</v>
      </c>
      <c r="D8" s="65"/>
    </row>
    <row r="9" spans="1:8" x14ac:dyDescent="0.25">
      <c r="A9" s="66"/>
      <c r="B9" s="67" t="s">
        <v>12</v>
      </c>
      <c r="C9" s="59"/>
      <c r="D9" s="59"/>
    </row>
    <row r="10" spans="1:8" ht="45" x14ac:dyDescent="0.25">
      <c r="A10" s="68">
        <v>1</v>
      </c>
      <c r="B10" s="69" t="s">
        <v>116</v>
      </c>
      <c r="C10" s="75">
        <v>70915</v>
      </c>
      <c r="D10" s="70"/>
    </row>
    <row r="11" spans="1:8" ht="30" x14ac:dyDescent="0.25">
      <c r="A11" s="54">
        <v>2</v>
      </c>
      <c r="B11" s="53" t="s">
        <v>117</v>
      </c>
      <c r="C11" s="54">
        <v>7000</v>
      </c>
      <c r="D11" s="54"/>
    </row>
    <row r="12" spans="1:8" x14ac:dyDescent="0.25">
      <c r="A12" s="54"/>
      <c r="B12" s="52"/>
      <c r="C12" s="59"/>
      <c r="D12" s="59"/>
    </row>
    <row r="13" spans="1:8" x14ac:dyDescent="0.25">
      <c r="A13" s="54"/>
      <c r="B13" s="52" t="s">
        <v>13</v>
      </c>
      <c r="C13" s="59"/>
      <c r="D13" s="59"/>
    </row>
    <row r="14" spans="1:8" x14ac:dyDescent="0.25">
      <c r="A14" s="54">
        <v>1</v>
      </c>
      <c r="B14" s="53" t="s">
        <v>120</v>
      </c>
      <c r="C14" s="54">
        <v>5859</v>
      </c>
      <c r="D14" s="59"/>
    </row>
    <row r="15" spans="1:8" x14ac:dyDescent="0.25">
      <c r="A15" s="54"/>
      <c r="B15" s="59" t="s">
        <v>14</v>
      </c>
      <c r="C15" s="59"/>
      <c r="D15" s="59"/>
    </row>
    <row r="16" spans="1:8" ht="30" x14ac:dyDescent="0.25">
      <c r="A16" s="54">
        <v>1</v>
      </c>
      <c r="B16" s="76" t="s">
        <v>132</v>
      </c>
      <c r="C16" s="54">
        <v>6088.1</v>
      </c>
      <c r="D16" s="59"/>
    </row>
    <row r="17" spans="1:4" x14ac:dyDescent="0.25">
      <c r="A17" s="53"/>
      <c r="B17" s="52" t="s">
        <v>13</v>
      </c>
      <c r="C17" s="53"/>
      <c r="D17" s="52"/>
    </row>
    <row r="18" spans="1:4" x14ac:dyDescent="0.25">
      <c r="A18" s="53">
        <v>1</v>
      </c>
      <c r="B18" s="53" t="s">
        <v>121</v>
      </c>
      <c r="C18" s="53">
        <v>6114</v>
      </c>
      <c r="D18" s="52"/>
    </row>
    <row r="19" spans="1:4" x14ac:dyDescent="0.25">
      <c r="A19" s="53">
        <v>2</v>
      </c>
      <c r="B19" s="53" t="s">
        <v>122</v>
      </c>
      <c r="C19" s="53">
        <f>1788.6+3177</f>
        <v>4965.6000000000004</v>
      </c>
      <c r="D19" s="52"/>
    </row>
    <row r="20" spans="1:4" x14ac:dyDescent="0.25">
      <c r="A20" s="53">
        <v>3</v>
      </c>
      <c r="B20" s="53" t="s">
        <v>123</v>
      </c>
      <c r="C20" s="53">
        <f>3506.3+2199.89</f>
        <v>5706.1900000000005</v>
      </c>
      <c r="D20" s="56"/>
    </row>
    <row r="21" spans="1:4" ht="15.75" x14ac:dyDescent="0.25">
      <c r="A21" s="7"/>
      <c r="B21" s="33" t="s">
        <v>3</v>
      </c>
      <c r="C21" s="9"/>
      <c r="D21" s="7"/>
    </row>
    <row r="22" spans="1:4" ht="30" x14ac:dyDescent="0.25">
      <c r="A22" s="11">
        <v>1</v>
      </c>
      <c r="B22" s="11" t="s">
        <v>91</v>
      </c>
      <c r="C22" s="11">
        <f>20080+20870+20870</f>
        <v>61820</v>
      </c>
      <c r="D22" s="3"/>
    </row>
    <row r="23" spans="1:4" x14ac:dyDescent="0.25">
      <c r="A23" s="11"/>
      <c r="B23" s="3" t="s">
        <v>13</v>
      </c>
      <c r="C23" s="11"/>
      <c r="D23" s="37"/>
    </row>
    <row r="24" spans="1:4" ht="30" x14ac:dyDescent="0.25">
      <c r="A24" s="12">
        <v>1</v>
      </c>
      <c r="B24" s="11" t="s">
        <v>124</v>
      </c>
      <c r="C24" s="13">
        <v>20391.82</v>
      </c>
      <c r="D24" s="38"/>
    </row>
    <row r="25" spans="1:4" x14ac:dyDescent="0.25">
      <c r="A25" s="54"/>
      <c r="B25" s="59"/>
      <c r="C25" s="59"/>
      <c r="D25" s="59"/>
    </row>
    <row r="26" spans="1:4" x14ac:dyDescent="0.25">
      <c r="A26" s="54"/>
      <c r="B26" s="59"/>
      <c r="C26" s="54"/>
      <c r="D26" s="54"/>
    </row>
    <row r="27" spans="1:4" x14ac:dyDescent="0.25">
      <c r="A27" s="54"/>
      <c r="B27" s="54"/>
      <c r="C27" s="54"/>
      <c r="D27" s="54"/>
    </row>
    <row r="28" spans="1:4" x14ac:dyDescent="0.25">
      <c r="A28" s="54"/>
      <c r="B28" s="59"/>
      <c r="C28" s="59"/>
      <c r="D28" s="59"/>
    </row>
    <row r="29" spans="1:4" x14ac:dyDescent="0.25">
      <c r="A29" s="71"/>
      <c r="B29" s="71"/>
      <c r="C29" s="71"/>
      <c r="D29" s="71"/>
    </row>
    <row r="30" spans="1:4" x14ac:dyDescent="0.25">
      <c r="A30" s="71"/>
      <c r="B30" s="71"/>
      <c r="C30" s="71"/>
      <c r="D30" s="71"/>
    </row>
    <row r="31" spans="1:4" x14ac:dyDescent="0.25">
      <c r="A31" s="71"/>
      <c r="B31" s="71"/>
      <c r="C31" s="71"/>
      <c r="D31" s="71"/>
    </row>
    <row r="32" spans="1:4" x14ac:dyDescent="0.25">
      <c r="A32" s="71"/>
      <c r="B32" s="71"/>
      <c r="C32" s="71"/>
      <c r="D32" s="71"/>
    </row>
    <row r="33" spans="1:4" x14ac:dyDescent="0.25">
      <c r="A33" s="71"/>
      <c r="B33" s="71"/>
      <c r="C33" s="71"/>
      <c r="D33" s="7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8"/>
  <sheetViews>
    <sheetView topLeftCell="A44" workbookViewId="0">
      <selection activeCell="D67" sqref="D6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65</v>
      </c>
      <c r="C1" s="77"/>
      <c r="D1" s="77"/>
      <c r="E1" s="6"/>
      <c r="F1" s="6"/>
      <c r="G1" s="6"/>
    </row>
    <row r="2" spans="1:15" ht="15.95" customHeight="1" x14ac:dyDescent="0.25">
      <c r="A2" s="1"/>
      <c r="B2" s="2" t="s">
        <v>57</v>
      </c>
      <c r="C2" s="29"/>
      <c r="D2" s="29"/>
      <c r="E2" s="1"/>
      <c r="F2" s="1"/>
      <c r="G2" s="1"/>
    </row>
    <row r="3" spans="1:15" ht="15.95" customHeight="1" x14ac:dyDescent="0.25">
      <c r="A3" s="1"/>
      <c r="B3" s="77" t="s">
        <v>6</v>
      </c>
      <c r="C3" s="77"/>
      <c r="D3" s="77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1"/>
      <c r="B5" s="52" t="s">
        <v>2</v>
      </c>
      <c r="C5" s="51"/>
      <c r="D5" s="51"/>
      <c r="E5" s="1"/>
      <c r="F5" s="1"/>
      <c r="G5" s="1"/>
    </row>
    <row r="6" spans="1:15" x14ac:dyDescent="0.25">
      <c r="A6" s="51">
        <v>1</v>
      </c>
      <c r="B6" s="53" t="s">
        <v>59</v>
      </c>
      <c r="C6" s="53">
        <v>10692</v>
      </c>
      <c r="D6" s="55"/>
      <c r="E6" s="1"/>
      <c r="F6" s="1"/>
      <c r="G6" s="1"/>
    </row>
    <row r="7" spans="1:15" s="1" customFormat="1" ht="30" x14ac:dyDescent="0.25">
      <c r="A7" s="53">
        <v>2</v>
      </c>
      <c r="B7" s="53" t="s">
        <v>60</v>
      </c>
      <c r="C7" s="53">
        <v>4257</v>
      </c>
      <c r="D7" s="56"/>
      <c r="H7"/>
      <c r="I7"/>
      <c r="J7"/>
      <c r="K7"/>
      <c r="L7"/>
      <c r="M7"/>
      <c r="N7"/>
      <c r="O7"/>
    </row>
    <row r="8" spans="1:15" s="4" customFormat="1" x14ac:dyDescent="0.25">
      <c r="A8" s="53">
        <v>3</v>
      </c>
      <c r="B8" s="53" t="s">
        <v>70</v>
      </c>
      <c r="C8" s="53">
        <v>2370</v>
      </c>
      <c r="D8" s="57"/>
      <c r="F8" s="1"/>
      <c r="H8"/>
      <c r="I8"/>
      <c r="J8"/>
      <c r="K8"/>
      <c r="L8"/>
      <c r="M8"/>
      <c r="N8"/>
      <c r="O8"/>
    </row>
    <row r="9" spans="1:15" s="4" customFormat="1" x14ac:dyDescent="0.25">
      <c r="A9" s="53"/>
      <c r="B9" s="52" t="s">
        <v>63</v>
      </c>
      <c r="C9" s="52">
        <f>SUM(C6:C8)</f>
        <v>17319</v>
      </c>
      <c r="D9" s="57">
        <f>C9</f>
        <v>17319</v>
      </c>
      <c r="H9"/>
      <c r="I9"/>
      <c r="J9"/>
      <c r="K9"/>
      <c r="L9"/>
      <c r="M9"/>
      <c r="N9"/>
      <c r="O9"/>
    </row>
    <row r="10" spans="1:15" x14ac:dyDescent="0.25">
      <c r="A10" s="51"/>
      <c r="B10" s="52" t="s">
        <v>5</v>
      </c>
      <c r="C10" s="51"/>
      <c r="D10" s="51"/>
    </row>
    <row r="11" spans="1:15" x14ac:dyDescent="0.25">
      <c r="A11" s="51">
        <v>1</v>
      </c>
      <c r="B11" s="53" t="s">
        <v>59</v>
      </c>
      <c r="C11" s="53">
        <v>10692</v>
      </c>
      <c r="D11" s="55"/>
    </row>
    <row r="12" spans="1:15" ht="30" x14ac:dyDescent="0.25">
      <c r="A12" s="53">
        <v>2</v>
      </c>
      <c r="B12" s="53" t="s">
        <v>60</v>
      </c>
      <c r="C12" s="53">
        <v>4257</v>
      </c>
      <c r="D12" s="56"/>
    </row>
    <row r="13" spans="1:15" x14ac:dyDescent="0.25">
      <c r="A13" s="53">
        <v>3</v>
      </c>
      <c r="B13" s="53" t="s">
        <v>77</v>
      </c>
      <c r="C13" s="53">
        <v>2040</v>
      </c>
      <c r="D13" s="56"/>
    </row>
    <row r="14" spans="1:15" x14ac:dyDescent="0.25">
      <c r="A14" s="53">
        <v>4</v>
      </c>
      <c r="B14" s="53" t="s">
        <v>78</v>
      </c>
      <c r="C14" s="53">
        <f>2040+2040</f>
        <v>4080</v>
      </c>
      <c r="D14" s="57"/>
    </row>
    <row r="15" spans="1:15" ht="30" x14ac:dyDescent="0.25">
      <c r="A15" s="54">
        <v>5</v>
      </c>
      <c r="B15" s="53" t="s">
        <v>79</v>
      </c>
      <c r="C15" s="54">
        <f>6784.7+6840.1+7690.4</f>
        <v>21315.199999999997</v>
      </c>
      <c r="D15" s="58"/>
    </row>
    <row r="16" spans="1:15" x14ac:dyDescent="0.25">
      <c r="A16" s="54"/>
      <c r="B16" s="52" t="s">
        <v>76</v>
      </c>
      <c r="C16" s="59">
        <f>SUM(C11:C15)</f>
        <v>42384.2</v>
      </c>
      <c r="D16" s="58">
        <f>C16+D9</f>
        <v>59703.199999999997</v>
      </c>
    </row>
    <row r="17" spans="1:4" x14ac:dyDescent="0.25">
      <c r="A17" s="51"/>
      <c r="B17" s="52" t="s">
        <v>3</v>
      </c>
      <c r="C17" s="51"/>
      <c r="D17" s="51"/>
    </row>
    <row r="18" spans="1:4" x14ac:dyDescent="0.25">
      <c r="A18" s="51">
        <v>1</v>
      </c>
      <c r="B18" s="53" t="s">
        <v>59</v>
      </c>
      <c r="C18" s="53">
        <v>10692</v>
      </c>
      <c r="D18" s="55"/>
    </row>
    <row r="19" spans="1:4" ht="30" x14ac:dyDescent="0.25">
      <c r="A19" s="53">
        <v>2</v>
      </c>
      <c r="B19" s="53" t="s">
        <v>60</v>
      </c>
      <c r="C19" s="53">
        <v>4257</v>
      </c>
      <c r="D19" s="56"/>
    </row>
    <row r="20" spans="1:4" x14ac:dyDescent="0.25">
      <c r="A20" s="54"/>
      <c r="B20" s="52" t="s">
        <v>88</v>
      </c>
      <c r="C20" s="59">
        <f>SUM(C18:C19)</f>
        <v>14949</v>
      </c>
      <c r="D20" s="58">
        <f>C20+D16</f>
        <v>74652.2</v>
      </c>
    </row>
    <row r="21" spans="1:4" x14ac:dyDescent="0.25">
      <c r="A21" s="51"/>
      <c r="B21" s="52" t="s">
        <v>7</v>
      </c>
      <c r="C21" s="51"/>
      <c r="D21" s="51"/>
    </row>
    <row r="22" spans="1:4" x14ac:dyDescent="0.25">
      <c r="A22" s="51">
        <v>1</v>
      </c>
      <c r="B22" s="53" t="s">
        <v>59</v>
      </c>
      <c r="C22" s="53">
        <v>10692</v>
      </c>
      <c r="D22" s="55"/>
    </row>
    <row r="23" spans="1:4" ht="30" x14ac:dyDescent="0.25">
      <c r="A23" s="53">
        <v>2</v>
      </c>
      <c r="B23" s="53" t="s">
        <v>60</v>
      </c>
      <c r="C23" s="53">
        <v>4257</v>
      </c>
      <c r="D23" s="56"/>
    </row>
    <row r="24" spans="1:4" x14ac:dyDescent="0.25">
      <c r="A24" s="51">
        <v>3</v>
      </c>
      <c r="B24" s="53" t="s">
        <v>94</v>
      </c>
      <c r="C24" s="53">
        <v>1614.22</v>
      </c>
      <c r="D24" s="55"/>
    </row>
    <row r="25" spans="1:4" ht="30" x14ac:dyDescent="0.25">
      <c r="A25" s="53">
        <v>4</v>
      </c>
      <c r="B25" s="53" t="s">
        <v>95</v>
      </c>
      <c r="C25" s="53">
        <v>13427.9</v>
      </c>
      <c r="D25" s="56"/>
    </row>
    <row r="26" spans="1:4" x14ac:dyDescent="0.25">
      <c r="A26" s="54">
        <v>5</v>
      </c>
      <c r="B26" s="53" t="s">
        <v>96</v>
      </c>
      <c r="C26" s="54">
        <v>2040</v>
      </c>
      <c r="D26" s="58"/>
    </row>
    <row r="27" spans="1:4" x14ac:dyDescent="0.25">
      <c r="A27" s="54"/>
      <c r="B27" s="52" t="s">
        <v>93</v>
      </c>
      <c r="C27" s="59">
        <f>SUM(C22:C26)</f>
        <v>32031.120000000003</v>
      </c>
      <c r="D27" s="58">
        <f>C27+D20</f>
        <v>106683.32</v>
      </c>
    </row>
    <row r="28" spans="1:4" x14ac:dyDescent="0.25">
      <c r="A28" s="51"/>
      <c r="B28" s="52" t="s">
        <v>8</v>
      </c>
      <c r="C28" s="51"/>
      <c r="D28" s="51"/>
    </row>
    <row r="29" spans="1:4" x14ac:dyDescent="0.25">
      <c r="A29" s="51">
        <v>1</v>
      </c>
      <c r="B29" s="53" t="s">
        <v>59</v>
      </c>
      <c r="C29" s="53">
        <v>10692</v>
      </c>
      <c r="D29" s="55"/>
    </row>
    <row r="30" spans="1:4" ht="30" x14ac:dyDescent="0.25">
      <c r="A30" s="53">
        <v>2</v>
      </c>
      <c r="B30" s="53" t="s">
        <v>60</v>
      </c>
      <c r="C30" s="53">
        <v>4257</v>
      </c>
      <c r="D30" s="56"/>
    </row>
    <row r="31" spans="1:4" x14ac:dyDescent="0.25">
      <c r="A31" s="54">
        <v>3</v>
      </c>
      <c r="B31" s="53" t="s">
        <v>100</v>
      </c>
      <c r="C31" s="54">
        <v>3024</v>
      </c>
      <c r="D31" s="58"/>
    </row>
    <row r="32" spans="1:4" x14ac:dyDescent="0.25">
      <c r="A32" s="54"/>
      <c r="B32" s="52" t="s">
        <v>99</v>
      </c>
      <c r="C32" s="59">
        <f>SUM(C29:C31)</f>
        <v>17973</v>
      </c>
      <c r="D32" s="58">
        <f>C32+D27</f>
        <v>124656.32000000001</v>
      </c>
    </row>
    <row r="33" spans="1:4" x14ac:dyDescent="0.25">
      <c r="A33" s="51"/>
      <c r="B33" s="52" t="s">
        <v>9</v>
      </c>
      <c r="C33" s="51"/>
      <c r="D33" s="51"/>
    </row>
    <row r="34" spans="1:4" x14ac:dyDescent="0.25">
      <c r="A34" s="51">
        <v>1</v>
      </c>
      <c r="B34" s="53" t="s">
        <v>59</v>
      </c>
      <c r="C34" s="53">
        <v>10692</v>
      </c>
      <c r="D34" s="55"/>
    </row>
    <row r="35" spans="1:4" ht="30" x14ac:dyDescent="0.25">
      <c r="A35" s="53">
        <v>2</v>
      </c>
      <c r="B35" s="53" t="s">
        <v>60</v>
      </c>
      <c r="C35" s="53">
        <v>4257</v>
      </c>
      <c r="D35" s="56"/>
    </row>
    <row r="36" spans="1:4" ht="30" x14ac:dyDescent="0.25">
      <c r="A36" s="54">
        <v>3</v>
      </c>
      <c r="B36" s="53" t="s">
        <v>105</v>
      </c>
      <c r="C36" s="54">
        <v>1185</v>
      </c>
      <c r="D36" s="59"/>
    </row>
    <row r="37" spans="1:4" x14ac:dyDescent="0.25">
      <c r="A37" s="51">
        <v>4</v>
      </c>
      <c r="B37" s="53" t="s">
        <v>106</v>
      </c>
      <c r="C37" s="53">
        <v>1474.5</v>
      </c>
      <c r="D37" s="55"/>
    </row>
    <row r="38" spans="1:4" x14ac:dyDescent="0.25">
      <c r="A38" s="53"/>
      <c r="B38" s="52" t="s">
        <v>104</v>
      </c>
      <c r="C38" s="52">
        <f>SUM(C34:C37)</f>
        <v>17608.5</v>
      </c>
      <c r="D38" s="57">
        <f>C38+D32</f>
        <v>142264.82</v>
      </c>
    </row>
    <row r="39" spans="1:4" x14ac:dyDescent="0.25">
      <c r="A39" s="51"/>
      <c r="B39" s="52" t="s">
        <v>10</v>
      </c>
      <c r="C39" s="51"/>
      <c r="D39" s="51"/>
    </row>
    <row r="40" spans="1:4" x14ac:dyDescent="0.25">
      <c r="A40" s="51">
        <v>1</v>
      </c>
      <c r="B40" s="53" t="s">
        <v>59</v>
      </c>
      <c r="C40" s="53">
        <v>10692</v>
      </c>
      <c r="D40" s="55"/>
    </row>
    <row r="41" spans="1:4" ht="30" x14ac:dyDescent="0.25">
      <c r="A41" s="53">
        <v>2</v>
      </c>
      <c r="B41" s="53" t="s">
        <v>60</v>
      </c>
      <c r="C41" s="53">
        <v>4257</v>
      </c>
      <c r="D41" s="56"/>
    </row>
    <row r="42" spans="1:4" x14ac:dyDescent="0.25">
      <c r="A42" s="13">
        <v>3</v>
      </c>
      <c r="B42" s="11" t="s">
        <v>109</v>
      </c>
      <c r="C42" s="13">
        <v>4716.54</v>
      </c>
      <c r="D42" s="38"/>
    </row>
    <row r="43" spans="1:4" x14ac:dyDescent="0.25">
      <c r="A43" s="54"/>
      <c r="B43" s="52" t="s">
        <v>108</v>
      </c>
      <c r="C43" s="59">
        <f>SUM(C40:C42)</f>
        <v>19665.54</v>
      </c>
      <c r="D43" s="58">
        <f>C43+D38</f>
        <v>161930.36000000002</v>
      </c>
    </row>
    <row r="44" spans="1:4" x14ac:dyDescent="0.25">
      <c r="A44" s="51"/>
      <c r="B44" s="52" t="s">
        <v>11</v>
      </c>
      <c r="C44" s="51"/>
      <c r="D44" s="51"/>
    </row>
    <row r="45" spans="1:4" x14ac:dyDescent="0.25">
      <c r="A45" s="51">
        <v>1</v>
      </c>
      <c r="B45" s="53" t="s">
        <v>59</v>
      </c>
      <c r="C45" s="53">
        <v>10692</v>
      </c>
      <c r="D45" s="55"/>
    </row>
    <row r="46" spans="1:4" ht="30" x14ac:dyDescent="0.25">
      <c r="A46" s="53">
        <v>2</v>
      </c>
      <c r="B46" s="53" t="s">
        <v>60</v>
      </c>
      <c r="C46" s="53">
        <v>4257</v>
      </c>
      <c r="D46" s="56"/>
    </row>
    <row r="47" spans="1:4" x14ac:dyDescent="0.25">
      <c r="A47" s="13"/>
      <c r="B47" s="3" t="s">
        <v>114</v>
      </c>
      <c r="C47" s="12">
        <f>SUM(C45:C46)</f>
        <v>14949</v>
      </c>
      <c r="D47" s="38">
        <f>C47+D43</f>
        <v>176879.36000000002</v>
      </c>
    </row>
    <row r="48" spans="1:4" x14ac:dyDescent="0.25">
      <c r="A48" s="51"/>
      <c r="B48" s="52" t="s">
        <v>12</v>
      </c>
      <c r="C48" s="51"/>
      <c r="D48" s="51"/>
    </row>
    <row r="49" spans="1:4" x14ac:dyDescent="0.25">
      <c r="A49" s="51">
        <v>1</v>
      </c>
      <c r="B49" s="53" t="s">
        <v>59</v>
      </c>
      <c r="C49" s="53">
        <v>10692</v>
      </c>
      <c r="D49" s="55"/>
    </row>
    <row r="50" spans="1:4" ht="30" x14ac:dyDescent="0.25">
      <c r="A50" s="53">
        <v>2</v>
      </c>
      <c r="B50" s="53" t="s">
        <v>60</v>
      </c>
      <c r="C50" s="53">
        <v>4257</v>
      </c>
      <c r="D50" s="56"/>
    </row>
    <row r="51" spans="1:4" x14ac:dyDescent="0.25">
      <c r="A51" s="13"/>
      <c r="B51" s="3" t="s">
        <v>114</v>
      </c>
      <c r="C51" s="12">
        <f>SUM(C49:C50)</f>
        <v>14949</v>
      </c>
      <c r="D51" s="38">
        <f>C51+D47</f>
        <v>191828.36000000002</v>
      </c>
    </row>
    <row r="52" spans="1:4" x14ac:dyDescent="0.25">
      <c r="A52" s="51"/>
      <c r="B52" s="52" t="s">
        <v>13</v>
      </c>
      <c r="C52" s="51"/>
      <c r="D52" s="51"/>
    </row>
    <row r="53" spans="1:4" x14ac:dyDescent="0.25">
      <c r="A53" s="51">
        <v>1</v>
      </c>
      <c r="B53" s="53" t="s">
        <v>59</v>
      </c>
      <c r="C53" s="53">
        <v>10692</v>
      </c>
      <c r="D53" s="55"/>
    </row>
    <row r="54" spans="1:4" ht="30" x14ac:dyDescent="0.25">
      <c r="A54" s="53">
        <v>2</v>
      </c>
      <c r="B54" s="53" t="s">
        <v>60</v>
      </c>
      <c r="C54" s="53">
        <v>4257</v>
      </c>
      <c r="D54" s="56"/>
    </row>
    <row r="55" spans="1:4" x14ac:dyDescent="0.25">
      <c r="A55" s="51"/>
      <c r="B55" s="52" t="s">
        <v>119</v>
      </c>
      <c r="C55" s="52">
        <f>SUM(C53:C54)</f>
        <v>14949</v>
      </c>
      <c r="D55" s="55">
        <f>C55+D51</f>
        <v>206777.36000000002</v>
      </c>
    </row>
    <row r="56" spans="1:4" x14ac:dyDescent="0.25">
      <c r="A56" s="51"/>
      <c r="B56" s="52" t="s">
        <v>14</v>
      </c>
      <c r="C56" s="51"/>
      <c r="D56" s="51"/>
    </row>
    <row r="57" spans="1:4" x14ac:dyDescent="0.25">
      <c r="A57" s="51">
        <v>1</v>
      </c>
      <c r="B57" s="53" t="s">
        <v>59</v>
      </c>
      <c r="C57" s="53">
        <v>10692</v>
      </c>
      <c r="D57" s="55"/>
    </row>
    <row r="58" spans="1:4" ht="30" x14ac:dyDescent="0.25">
      <c r="A58" s="53">
        <v>2</v>
      </c>
      <c r="B58" s="53" t="s">
        <v>60</v>
      </c>
      <c r="C58" s="53">
        <v>4257</v>
      </c>
      <c r="D58" s="56"/>
    </row>
    <row r="59" spans="1:4" x14ac:dyDescent="0.25">
      <c r="A59" s="51">
        <v>3</v>
      </c>
      <c r="B59" s="53" t="s">
        <v>130</v>
      </c>
      <c r="C59" s="53">
        <v>895</v>
      </c>
      <c r="D59" s="55"/>
    </row>
    <row r="60" spans="1:4" x14ac:dyDescent="0.25">
      <c r="A60" s="53"/>
      <c r="B60" s="52" t="s">
        <v>129</v>
      </c>
      <c r="C60" s="52">
        <f>SUM(C57:C59)</f>
        <v>15844</v>
      </c>
      <c r="D60" s="57">
        <f>C60+D55</f>
        <v>222621.36000000002</v>
      </c>
    </row>
    <row r="61" spans="1:4" x14ac:dyDescent="0.25">
      <c r="A61" s="51"/>
      <c r="B61" s="52" t="s">
        <v>15</v>
      </c>
      <c r="C61" s="51"/>
      <c r="D61" s="51"/>
    </row>
    <row r="62" spans="1:4" x14ac:dyDescent="0.25">
      <c r="A62" s="51">
        <v>1</v>
      </c>
      <c r="B62" s="53" t="s">
        <v>59</v>
      </c>
      <c r="C62" s="53">
        <v>10692</v>
      </c>
      <c r="D62" s="55"/>
    </row>
    <row r="63" spans="1:4" ht="30" x14ac:dyDescent="0.25">
      <c r="A63" s="53">
        <v>2</v>
      </c>
      <c r="B63" s="53" t="s">
        <v>60</v>
      </c>
      <c r="C63" s="53">
        <v>4257</v>
      </c>
      <c r="D63" s="56"/>
    </row>
    <row r="64" spans="1:4" x14ac:dyDescent="0.25">
      <c r="A64" s="13">
        <v>3</v>
      </c>
      <c r="B64" s="11" t="s">
        <v>135</v>
      </c>
      <c r="C64" s="12">
        <v>91</v>
      </c>
      <c r="D64" s="38"/>
    </row>
    <row r="65" spans="1:4" x14ac:dyDescent="0.25">
      <c r="A65" s="54">
        <v>4</v>
      </c>
      <c r="B65" s="53" t="s">
        <v>136</v>
      </c>
      <c r="C65" s="54">
        <v>1020</v>
      </c>
      <c r="D65" s="59"/>
    </row>
    <row r="66" spans="1:4" x14ac:dyDescent="0.25">
      <c r="A66" s="51"/>
      <c r="B66" s="52" t="s">
        <v>134</v>
      </c>
      <c r="C66" s="52">
        <f>SUM(C62:C65)</f>
        <v>16060</v>
      </c>
      <c r="D66" s="55">
        <f>C66+D60</f>
        <v>238681.36000000002</v>
      </c>
    </row>
    <row r="67" spans="1:4" x14ac:dyDescent="0.25">
      <c r="A67" s="53"/>
      <c r="B67" s="53"/>
      <c r="C67" s="53"/>
      <c r="D67" s="56"/>
    </row>
    <row r="68" spans="1:4" x14ac:dyDescent="0.25">
      <c r="A68" s="13"/>
      <c r="B68" s="53"/>
      <c r="C68" s="13"/>
      <c r="D68" s="47"/>
    </row>
    <row r="69" spans="1:4" x14ac:dyDescent="0.25">
      <c r="A69" s="13"/>
      <c r="B69" s="3"/>
      <c r="C69" s="12"/>
      <c r="D69" s="38"/>
    </row>
    <row r="70" spans="1:4" x14ac:dyDescent="0.25">
      <c r="A70" s="13"/>
      <c r="B70" s="3"/>
      <c r="C70" s="12"/>
      <c r="D70" s="38"/>
    </row>
    <row r="71" spans="1:4" x14ac:dyDescent="0.25">
      <c r="A71" s="13"/>
      <c r="B71" s="3"/>
      <c r="C71" s="13"/>
      <c r="D71" s="47"/>
    </row>
    <row r="72" spans="1:4" x14ac:dyDescent="0.25">
      <c r="A72" s="13"/>
      <c r="B72" s="53"/>
      <c r="C72" s="13"/>
      <c r="D72" s="47"/>
    </row>
    <row r="73" spans="1:4" x14ac:dyDescent="0.25">
      <c r="A73" s="13"/>
      <c r="B73" s="53"/>
      <c r="C73" s="13"/>
      <c r="D73" s="47"/>
    </row>
    <row r="74" spans="1:4" x14ac:dyDescent="0.25">
      <c r="A74" s="13"/>
      <c r="B74" s="11"/>
      <c r="C74" s="13"/>
      <c r="D74" s="47"/>
    </row>
    <row r="75" spans="1:4" x14ac:dyDescent="0.25">
      <c r="A75" s="13"/>
      <c r="B75" s="11"/>
      <c r="C75" s="13"/>
      <c r="D75" s="38"/>
    </row>
    <row r="76" spans="1:4" x14ac:dyDescent="0.25">
      <c r="A76" s="13"/>
      <c r="B76" s="11"/>
      <c r="C76" s="13"/>
      <c r="D76" s="47"/>
    </row>
    <row r="77" spans="1:4" x14ac:dyDescent="0.25">
      <c r="A77" s="13"/>
      <c r="B77" s="11"/>
      <c r="C77" s="13"/>
      <c r="D77" s="47"/>
    </row>
    <row r="78" spans="1:4" x14ac:dyDescent="0.25">
      <c r="A78" s="13"/>
      <c r="B78" s="3"/>
      <c r="C78" s="12"/>
      <c r="D78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2"/>
  <sheetViews>
    <sheetView workbookViewId="0">
      <selection activeCell="D25" sqref="D25"/>
    </sheetView>
  </sheetViews>
  <sheetFormatPr defaultRowHeight="15" x14ac:dyDescent="0.25"/>
  <cols>
    <col min="1" max="1" width="4.28515625" customWidth="1"/>
    <col min="2" max="2" width="46" customWidth="1"/>
    <col min="3" max="3" width="11.85546875" customWidth="1"/>
    <col min="4" max="4" width="9.5703125" bestFit="1" customWidth="1"/>
  </cols>
  <sheetData>
    <row r="1" spans="1:4" ht="15.95" customHeight="1" x14ac:dyDescent="0.25">
      <c r="A1" s="1"/>
      <c r="B1" s="77" t="s">
        <v>65</v>
      </c>
      <c r="C1" s="77"/>
      <c r="D1" s="77"/>
    </row>
    <row r="2" spans="1:4" ht="15.95" customHeight="1" x14ac:dyDescent="0.25">
      <c r="A2" s="1"/>
      <c r="B2" s="2" t="s">
        <v>57</v>
      </c>
      <c r="C2" s="29"/>
      <c r="D2" s="29"/>
    </row>
    <row r="3" spans="1:4" ht="15.95" customHeight="1" x14ac:dyDescent="0.25">
      <c r="A3" s="1"/>
      <c r="B3" s="77" t="s">
        <v>34</v>
      </c>
      <c r="C3" s="77"/>
      <c r="D3" s="77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1"/>
      <c r="B5" s="52" t="s">
        <v>2</v>
      </c>
      <c r="C5" s="51"/>
      <c r="D5" s="51"/>
    </row>
    <row r="6" spans="1:4" ht="30" x14ac:dyDescent="0.25">
      <c r="A6" s="51">
        <v>1</v>
      </c>
      <c r="B6" s="53" t="s">
        <v>103</v>
      </c>
      <c r="C6" s="62">
        <v>4064.8</v>
      </c>
      <c r="D6" s="61">
        <f>C6</f>
        <v>4064.8</v>
      </c>
    </row>
    <row r="7" spans="1:4" x14ac:dyDescent="0.25">
      <c r="A7" s="51"/>
      <c r="B7" s="52" t="s">
        <v>5</v>
      </c>
      <c r="C7" s="60"/>
      <c r="D7" s="61"/>
    </row>
    <row r="8" spans="1:4" x14ac:dyDescent="0.25">
      <c r="A8" s="51">
        <v>1</v>
      </c>
      <c r="B8" s="53" t="s">
        <v>80</v>
      </c>
      <c r="C8" s="62">
        <v>417</v>
      </c>
      <c r="D8" s="61"/>
    </row>
    <row r="9" spans="1:4" x14ac:dyDescent="0.25">
      <c r="A9" s="51">
        <v>2</v>
      </c>
      <c r="B9" s="53" t="s">
        <v>81</v>
      </c>
      <c r="C9" s="60">
        <v>1725</v>
      </c>
      <c r="D9" s="61"/>
    </row>
    <row r="10" spans="1:4" x14ac:dyDescent="0.25">
      <c r="A10" s="51"/>
      <c r="B10" s="52" t="s">
        <v>76</v>
      </c>
      <c r="C10" s="72">
        <f>SUM(C8:C9)</f>
        <v>2142</v>
      </c>
      <c r="D10" s="61">
        <f>C10+D6</f>
        <v>6206.8</v>
      </c>
    </row>
    <row r="11" spans="1:4" x14ac:dyDescent="0.25">
      <c r="A11" s="53"/>
      <c r="B11" s="52" t="s">
        <v>3</v>
      </c>
      <c r="C11" s="53"/>
      <c r="D11" s="52"/>
    </row>
    <row r="12" spans="1:4" ht="30" x14ac:dyDescent="0.25">
      <c r="A12" s="53">
        <v>1</v>
      </c>
      <c r="B12" s="53" t="s">
        <v>89</v>
      </c>
      <c r="C12" s="53">
        <v>19550</v>
      </c>
      <c r="D12" s="52"/>
    </row>
    <row r="13" spans="1:4" x14ac:dyDescent="0.25">
      <c r="A13" s="51">
        <v>2</v>
      </c>
      <c r="B13" s="53" t="s">
        <v>90</v>
      </c>
      <c r="C13" s="53">
        <v>8614.7000000000007</v>
      </c>
      <c r="D13" s="52"/>
    </row>
    <row r="14" spans="1:4" x14ac:dyDescent="0.25">
      <c r="A14" s="51"/>
      <c r="B14" s="52" t="s">
        <v>88</v>
      </c>
      <c r="C14" s="52">
        <f>SUM(C12:C13)</f>
        <v>28164.7</v>
      </c>
      <c r="D14" s="52">
        <f>C14+D10</f>
        <v>34371.5</v>
      </c>
    </row>
    <row r="15" spans="1:4" x14ac:dyDescent="0.25">
      <c r="A15" s="53"/>
      <c r="B15" s="52" t="s">
        <v>8</v>
      </c>
      <c r="C15" s="53"/>
      <c r="D15" s="52"/>
    </row>
    <row r="16" spans="1:4" x14ac:dyDescent="0.25">
      <c r="A16" s="53">
        <v>1</v>
      </c>
      <c r="B16" s="53" t="s">
        <v>101</v>
      </c>
      <c r="C16" s="53">
        <v>2439.8000000000002</v>
      </c>
      <c r="D16" s="52">
        <f>C16+D14</f>
        <v>36811.300000000003</v>
      </c>
    </row>
    <row r="17" spans="1:4" x14ac:dyDescent="0.25">
      <c r="A17" s="53"/>
      <c r="B17" s="52" t="s">
        <v>10</v>
      </c>
      <c r="C17" s="52"/>
      <c r="D17" s="52"/>
    </row>
    <row r="18" spans="1:4" x14ac:dyDescent="0.25">
      <c r="A18" s="53">
        <v>1</v>
      </c>
      <c r="B18" s="53" t="s">
        <v>110</v>
      </c>
      <c r="C18" s="53">
        <v>2085</v>
      </c>
      <c r="D18" s="52">
        <f>C18+D16</f>
        <v>38896.300000000003</v>
      </c>
    </row>
    <row r="19" spans="1:4" x14ac:dyDescent="0.25">
      <c r="A19" s="53"/>
      <c r="B19" s="52" t="s">
        <v>14</v>
      </c>
      <c r="C19" s="53"/>
      <c r="D19" s="52"/>
    </row>
    <row r="20" spans="1:4" ht="30" x14ac:dyDescent="0.25">
      <c r="A20" s="53">
        <v>1</v>
      </c>
      <c r="B20" s="53" t="s">
        <v>131</v>
      </c>
      <c r="C20" s="53">
        <v>712.61</v>
      </c>
      <c r="D20" s="52">
        <f>C20+D18</f>
        <v>39608.910000000003</v>
      </c>
    </row>
    <row r="21" spans="1:4" x14ac:dyDescent="0.25">
      <c r="A21" s="53"/>
      <c r="B21" s="52" t="s">
        <v>15</v>
      </c>
      <c r="C21" s="53"/>
      <c r="D21" s="52"/>
    </row>
    <row r="22" spans="1:4" ht="45" x14ac:dyDescent="0.25">
      <c r="A22" s="53">
        <v>1</v>
      </c>
      <c r="B22" s="53" t="s">
        <v>137</v>
      </c>
      <c r="C22" s="53">
        <v>3298.4</v>
      </c>
      <c r="D22" s="56"/>
    </row>
    <row r="23" spans="1:4" ht="30" x14ac:dyDescent="0.25">
      <c r="A23" s="53">
        <v>2</v>
      </c>
      <c r="B23" s="53" t="s">
        <v>138</v>
      </c>
      <c r="C23" s="52">
        <v>2502</v>
      </c>
      <c r="D23" s="52"/>
    </row>
    <row r="24" spans="1:4" x14ac:dyDescent="0.25">
      <c r="A24" s="53"/>
      <c r="B24" s="52" t="s">
        <v>134</v>
      </c>
      <c r="C24" s="52">
        <f>SUM(C22:C23)</f>
        <v>5800.4</v>
      </c>
      <c r="D24" s="57">
        <f>C24+D20</f>
        <v>45409.310000000005</v>
      </c>
    </row>
    <row r="25" spans="1:4" x14ac:dyDescent="0.25">
      <c r="A25" s="53"/>
      <c r="B25" s="53"/>
      <c r="C25" s="53"/>
      <c r="D25" s="52"/>
    </row>
    <row r="26" spans="1:4" x14ac:dyDescent="0.25">
      <c r="A26" s="53"/>
      <c r="B26" s="52"/>
      <c r="C26" s="52"/>
      <c r="D26" s="52"/>
    </row>
    <row r="27" spans="1:4" x14ac:dyDescent="0.25">
      <c r="A27" s="53"/>
      <c r="B27" s="53"/>
      <c r="C27" s="53"/>
      <c r="D27" s="52"/>
    </row>
    <row r="28" spans="1:4" x14ac:dyDescent="0.25">
      <c r="A28" s="52"/>
      <c r="B28" s="53"/>
      <c r="C28" s="53"/>
      <c r="D28" s="57"/>
    </row>
    <row r="29" spans="1:4" x14ac:dyDescent="0.25">
      <c r="A29" s="53"/>
      <c r="B29" s="53"/>
      <c r="C29" s="53"/>
      <c r="D29" s="53"/>
    </row>
    <row r="30" spans="1:4" x14ac:dyDescent="0.25">
      <c r="A30" s="53"/>
      <c r="B30" s="53"/>
      <c r="C30" s="53"/>
      <c r="D30" s="52"/>
    </row>
    <row r="31" spans="1:4" x14ac:dyDescent="0.25">
      <c r="A31" s="53"/>
      <c r="B31" s="53"/>
      <c r="C31" s="53"/>
      <c r="D31" s="52"/>
    </row>
    <row r="32" spans="1:4" x14ac:dyDescent="0.25">
      <c r="A32" s="53"/>
      <c r="B32" s="53"/>
      <c r="C32" s="53"/>
      <c r="D32" s="52"/>
    </row>
    <row r="33" spans="1:4" x14ac:dyDescent="0.25">
      <c r="A33" s="53"/>
      <c r="B33" s="53"/>
      <c r="C33" s="53"/>
      <c r="D33" s="52"/>
    </row>
    <row r="34" spans="1:4" x14ac:dyDescent="0.25">
      <c r="A34" s="53"/>
      <c r="B34" s="53"/>
      <c r="C34" s="53"/>
      <c r="D34" s="52"/>
    </row>
    <row r="35" spans="1:4" x14ac:dyDescent="0.25">
      <c r="A35" s="53"/>
      <c r="B35" s="53"/>
      <c r="C35" s="53"/>
      <c r="D35" s="52"/>
    </row>
    <row r="36" spans="1:4" x14ac:dyDescent="0.25">
      <c r="A36" s="53"/>
      <c r="B36" s="53"/>
      <c r="C36" s="53"/>
      <c r="D36" s="52"/>
    </row>
    <row r="37" spans="1:4" x14ac:dyDescent="0.25">
      <c r="A37" s="53"/>
      <c r="B37" s="53"/>
      <c r="C37" s="53"/>
      <c r="D37" s="52"/>
    </row>
    <row r="38" spans="1:4" x14ac:dyDescent="0.25">
      <c r="A38" s="53"/>
      <c r="B38" s="52"/>
      <c r="C38" s="53"/>
      <c r="D38" s="52"/>
    </row>
    <row r="39" spans="1:4" x14ac:dyDescent="0.25">
      <c r="A39" s="53"/>
      <c r="B39" s="53"/>
      <c r="C39" s="53"/>
      <c r="D39" s="52"/>
    </row>
    <row r="40" spans="1:4" x14ac:dyDescent="0.25">
      <c r="A40" s="54"/>
      <c r="B40" s="53"/>
      <c r="C40" s="54"/>
      <c r="D40" s="59"/>
    </row>
    <row r="41" spans="1:4" x14ac:dyDescent="0.25">
      <c r="A41" s="54"/>
      <c r="B41" s="52"/>
      <c r="C41" s="54"/>
      <c r="D41" s="59"/>
    </row>
    <row r="42" spans="1:4" x14ac:dyDescent="0.25">
      <c r="A42" s="54"/>
      <c r="B42" s="52"/>
      <c r="C42" s="54"/>
      <c r="D42" s="54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3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3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  <row r="60" spans="1:4" x14ac:dyDescent="0.25">
      <c r="A60" s="13"/>
      <c r="B60" s="3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3"/>
      <c r="C62" s="12"/>
      <c r="D6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A19" sqref="A1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7" t="s">
        <v>65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78" t="s">
        <v>57</v>
      </c>
      <c r="C2" s="78"/>
      <c r="D2" s="78"/>
      <c r="E2" s="1"/>
      <c r="F2" s="1"/>
      <c r="G2" s="1"/>
      <c r="H2" s="1"/>
    </row>
    <row r="3" spans="1:8" ht="15.95" customHeight="1" x14ac:dyDescent="0.25">
      <c r="A3" s="1"/>
      <c r="B3" s="77" t="s">
        <v>35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1"/>
      <c r="B5" s="52" t="s">
        <v>2</v>
      </c>
      <c r="C5" s="61"/>
      <c r="D5" s="61"/>
      <c r="E5" s="1"/>
      <c r="F5" s="1"/>
      <c r="G5" s="1"/>
      <c r="H5" s="1"/>
    </row>
    <row r="6" spans="1:8" x14ac:dyDescent="0.25">
      <c r="A6" s="53">
        <v>1</v>
      </c>
      <c r="B6" s="53" t="s">
        <v>72</v>
      </c>
      <c r="C6" s="62">
        <v>3200</v>
      </c>
      <c r="D6" s="52">
        <f>C6</f>
        <v>3200</v>
      </c>
    </row>
    <row r="7" spans="1:8" x14ac:dyDescent="0.25">
      <c r="A7" s="54"/>
      <c r="B7" s="52" t="s">
        <v>5</v>
      </c>
      <c r="C7" s="63"/>
      <c r="D7" s="59"/>
    </row>
    <row r="8" spans="1:8" x14ac:dyDescent="0.25">
      <c r="A8" s="54">
        <v>1</v>
      </c>
      <c r="B8" s="53" t="s">
        <v>82</v>
      </c>
      <c r="C8" s="64">
        <v>3200</v>
      </c>
      <c r="D8" s="65">
        <f>C8+D6</f>
        <v>6400</v>
      </c>
    </row>
    <row r="9" spans="1:8" x14ac:dyDescent="0.25">
      <c r="A9" s="66"/>
      <c r="B9" s="67" t="s">
        <v>12</v>
      </c>
      <c r="C9" s="59"/>
      <c r="D9" s="59"/>
    </row>
    <row r="10" spans="1:8" ht="45" x14ac:dyDescent="0.25">
      <c r="A10" s="68">
        <v>1</v>
      </c>
      <c r="B10" s="69" t="s">
        <v>116</v>
      </c>
      <c r="C10" s="75">
        <v>70915</v>
      </c>
      <c r="D10" s="70"/>
    </row>
    <row r="11" spans="1:8" ht="30" x14ac:dyDescent="0.25">
      <c r="A11" s="54">
        <v>2</v>
      </c>
      <c r="B11" s="53" t="s">
        <v>117</v>
      </c>
      <c r="C11" s="54">
        <v>7000</v>
      </c>
      <c r="D11" s="54"/>
    </row>
    <row r="12" spans="1:8" x14ac:dyDescent="0.25">
      <c r="A12" s="54"/>
      <c r="B12" s="52" t="s">
        <v>115</v>
      </c>
      <c r="C12" s="59">
        <f>SUM(C10:C11)</f>
        <v>77915</v>
      </c>
      <c r="D12" s="59">
        <f>C12+D8</f>
        <v>84315</v>
      </c>
    </row>
    <row r="13" spans="1:8" x14ac:dyDescent="0.25">
      <c r="A13" s="54"/>
      <c r="B13" s="52" t="s">
        <v>13</v>
      </c>
      <c r="C13" s="59"/>
      <c r="D13" s="59"/>
    </row>
    <row r="14" spans="1:8" x14ac:dyDescent="0.25">
      <c r="A14" s="54">
        <v>1</v>
      </c>
      <c r="B14" s="53" t="s">
        <v>120</v>
      </c>
      <c r="C14" s="54">
        <v>5859</v>
      </c>
      <c r="D14" s="59">
        <f>C14+D12</f>
        <v>90174</v>
      </c>
    </row>
    <row r="15" spans="1:8" x14ac:dyDescent="0.25">
      <c r="A15" s="54"/>
      <c r="B15" s="59" t="s">
        <v>14</v>
      </c>
      <c r="C15" s="59"/>
      <c r="D15" s="59"/>
    </row>
    <row r="16" spans="1:8" ht="30" x14ac:dyDescent="0.25">
      <c r="A16" s="54">
        <v>1</v>
      </c>
      <c r="B16" s="76" t="s">
        <v>132</v>
      </c>
      <c r="C16" s="54">
        <v>6088.1</v>
      </c>
      <c r="D16" s="59">
        <f>C16+D14</f>
        <v>96262.1</v>
      </c>
    </row>
    <row r="17" spans="1:4" x14ac:dyDescent="0.25">
      <c r="A17" s="54"/>
      <c r="B17" s="52" t="s">
        <v>15</v>
      </c>
      <c r="C17" s="54"/>
      <c r="D17" s="59"/>
    </row>
    <row r="18" spans="1:4" x14ac:dyDescent="0.25">
      <c r="A18" s="54"/>
      <c r="B18" s="53"/>
      <c r="C18" s="54"/>
      <c r="D18" s="59"/>
    </row>
    <row r="19" spans="1:4" x14ac:dyDescent="0.25">
      <c r="A19" s="54"/>
      <c r="B19" s="59"/>
      <c r="C19" s="59"/>
      <c r="D19" s="59"/>
    </row>
    <row r="20" spans="1:4" x14ac:dyDescent="0.25">
      <c r="A20" s="54"/>
      <c r="B20" s="54"/>
      <c r="C20" s="54"/>
      <c r="D20" s="54"/>
    </row>
    <row r="21" spans="1:4" x14ac:dyDescent="0.25">
      <c r="A21" s="54"/>
      <c r="B21" s="53"/>
      <c r="C21" s="54"/>
      <c r="D21" s="54"/>
    </row>
    <row r="22" spans="1:4" x14ac:dyDescent="0.25">
      <c r="A22" s="54"/>
      <c r="B22" s="53"/>
      <c r="C22" s="54"/>
      <c r="D22" s="59"/>
    </row>
    <row r="23" spans="1:4" x14ac:dyDescent="0.25">
      <c r="A23" s="54"/>
      <c r="B23" s="59"/>
      <c r="C23" s="59"/>
      <c r="D23" s="59"/>
    </row>
    <row r="24" spans="1:4" x14ac:dyDescent="0.25">
      <c r="A24" s="54"/>
      <c r="B24" s="53"/>
      <c r="C24" s="54"/>
      <c r="D24" s="59"/>
    </row>
    <row r="25" spans="1:4" x14ac:dyDescent="0.25">
      <c r="A25" s="54"/>
      <c r="B25" s="59"/>
      <c r="C25" s="59"/>
      <c r="D25" s="59"/>
    </row>
    <row r="26" spans="1:4" x14ac:dyDescent="0.25">
      <c r="A26" s="54"/>
      <c r="B26" s="59"/>
      <c r="C26" s="54"/>
      <c r="D26" s="54"/>
    </row>
    <row r="27" spans="1:4" x14ac:dyDescent="0.25">
      <c r="A27" s="54"/>
      <c r="B27" s="54"/>
      <c r="C27" s="54"/>
      <c r="D27" s="54"/>
    </row>
    <row r="28" spans="1:4" x14ac:dyDescent="0.25">
      <c r="A28" s="54"/>
      <c r="B28" s="59"/>
      <c r="C28" s="59"/>
      <c r="D28" s="59"/>
    </row>
    <row r="29" spans="1:4" x14ac:dyDescent="0.25">
      <c r="A29" s="71"/>
      <c r="B29" s="71"/>
      <c r="C29" s="71"/>
      <c r="D29" s="71"/>
    </row>
    <row r="30" spans="1:4" x14ac:dyDescent="0.25">
      <c r="A30" s="71"/>
      <c r="B30" s="71"/>
      <c r="C30" s="71"/>
      <c r="D30" s="71"/>
    </row>
    <row r="31" spans="1:4" x14ac:dyDescent="0.25">
      <c r="A31" s="71"/>
      <c r="B31" s="71"/>
      <c r="C31" s="71"/>
      <c r="D31" s="71"/>
    </row>
    <row r="32" spans="1:4" x14ac:dyDescent="0.25">
      <c r="A32" s="71"/>
      <c r="B32" s="71"/>
      <c r="C32" s="71"/>
      <c r="D32" s="71"/>
    </row>
    <row r="33" spans="1:4" x14ac:dyDescent="0.25">
      <c r="A33" s="71"/>
      <c r="B33" s="71"/>
      <c r="C33" s="71"/>
      <c r="D33" s="7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C13" sqref="C13"/>
    </sheetView>
  </sheetViews>
  <sheetFormatPr defaultRowHeight="15" x14ac:dyDescent="0.25"/>
  <cols>
    <col min="1" max="1" width="5.140625" customWidth="1"/>
    <col min="2" max="2" width="45.28515625" customWidth="1"/>
    <col min="4" max="4" width="9.5703125" bestFit="1" customWidth="1"/>
  </cols>
  <sheetData>
    <row r="1" spans="1:4" ht="15.75" x14ac:dyDescent="0.25">
      <c r="A1" s="1"/>
      <c r="B1" s="77" t="s">
        <v>65</v>
      </c>
      <c r="C1" s="77"/>
      <c r="D1" s="77"/>
    </row>
    <row r="2" spans="1:4" ht="15.75" x14ac:dyDescent="0.25">
      <c r="A2" s="1"/>
      <c r="B2" s="78" t="s">
        <v>57</v>
      </c>
      <c r="C2" s="78"/>
      <c r="D2" s="78"/>
    </row>
    <row r="3" spans="1:4" ht="15.75" x14ac:dyDescent="0.25">
      <c r="A3" s="1"/>
      <c r="B3" s="77" t="s">
        <v>37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53"/>
      <c r="B5" s="52" t="s">
        <v>13</v>
      </c>
      <c r="C5" s="53"/>
      <c r="D5" s="52"/>
    </row>
    <row r="6" spans="1:4" x14ac:dyDescent="0.25">
      <c r="A6" s="53">
        <v>1</v>
      </c>
      <c r="B6" s="53" t="s">
        <v>121</v>
      </c>
      <c r="C6" s="53">
        <v>6114</v>
      </c>
      <c r="D6" s="52"/>
    </row>
    <row r="7" spans="1:4" x14ac:dyDescent="0.25">
      <c r="A7" s="53">
        <v>2</v>
      </c>
      <c r="B7" s="53" t="s">
        <v>122</v>
      </c>
      <c r="C7" s="53">
        <f>1788.6+3177</f>
        <v>4965.6000000000004</v>
      </c>
      <c r="D7" s="52"/>
    </row>
    <row r="8" spans="1:4" x14ac:dyDescent="0.25">
      <c r="A8" s="53">
        <v>3</v>
      </c>
      <c r="B8" s="53" t="s">
        <v>123</v>
      </c>
      <c r="C8" s="53">
        <f>3506.3+2199.89</f>
        <v>5706.1900000000005</v>
      </c>
      <c r="D8" s="56"/>
    </row>
    <row r="9" spans="1:4" x14ac:dyDescent="0.25">
      <c r="A9" s="53"/>
      <c r="B9" s="52" t="s">
        <v>119</v>
      </c>
      <c r="C9" s="52">
        <f>SUM(C6:C8)</f>
        <v>16785.79</v>
      </c>
      <c r="D9" s="52">
        <f>C9</f>
        <v>16785.79</v>
      </c>
    </row>
    <row r="10" spans="1:4" x14ac:dyDescent="0.25">
      <c r="A10" s="11"/>
      <c r="B10" s="3" t="s">
        <v>15</v>
      </c>
      <c r="C10" s="18"/>
      <c r="D10" s="3"/>
    </row>
    <row r="11" spans="1:4" x14ac:dyDescent="0.25">
      <c r="A11" s="11">
        <v>1</v>
      </c>
      <c r="B11" s="11" t="s">
        <v>139</v>
      </c>
      <c r="C11" s="34">
        <v>2733</v>
      </c>
      <c r="D11" s="3"/>
    </row>
    <row r="12" spans="1:4" x14ac:dyDescent="0.25">
      <c r="A12" s="11">
        <v>2</v>
      </c>
      <c r="B12" s="11" t="s">
        <v>146</v>
      </c>
      <c r="C12" s="34">
        <v>2587.5</v>
      </c>
      <c r="D12" s="3"/>
    </row>
    <row r="13" spans="1:4" x14ac:dyDescent="0.25">
      <c r="A13" s="13">
        <v>3</v>
      </c>
      <c r="B13" s="11" t="s">
        <v>140</v>
      </c>
      <c r="C13" s="16">
        <v>5231.1000000000004</v>
      </c>
      <c r="D13" s="12"/>
    </row>
    <row r="14" spans="1:4" x14ac:dyDescent="0.25">
      <c r="A14" s="13"/>
      <c r="B14" s="3" t="s">
        <v>134</v>
      </c>
      <c r="C14" s="50">
        <f>SUM(C11:C13)</f>
        <v>10551.6</v>
      </c>
      <c r="D14" s="44">
        <f>C14+D9</f>
        <v>27337.39</v>
      </c>
    </row>
    <row r="15" spans="1:4" x14ac:dyDescent="0.25">
      <c r="A15" s="30"/>
      <c r="B15" s="41"/>
      <c r="C15" s="13"/>
      <c r="D15" s="12"/>
    </row>
    <row r="16" spans="1:4" x14ac:dyDescent="0.25">
      <c r="A16" s="14"/>
      <c r="B16" s="19"/>
      <c r="C16" s="15"/>
      <c r="D16" s="17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1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7" t="s">
        <v>71</v>
      </c>
      <c r="C1" s="77"/>
      <c r="D1" s="77"/>
      <c r="E1" s="6"/>
      <c r="F1" s="6"/>
      <c r="G1" s="6"/>
      <c r="H1" s="6"/>
    </row>
    <row r="2" spans="1:8" ht="15.95" customHeight="1" x14ac:dyDescent="0.25">
      <c r="A2" s="1"/>
      <c r="B2" s="78" t="s">
        <v>57</v>
      </c>
      <c r="C2" s="78"/>
      <c r="D2" s="78"/>
      <c r="E2" s="1"/>
      <c r="F2" s="1"/>
      <c r="G2" s="1"/>
      <c r="H2" s="1"/>
    </row>
    <row r="3" spans="1:8" ht="15.95" customHeight="1" x14ac:dyDescent="0.25">
      <c r="A3" s="1"/>
      <c r="B3" s="77" t="s">
        <v>36</v>
      </c>
      <c r="C3" s="77"/>
      <c r="D3" s="7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3" t="s">
        <v>3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91</v>
      </c>
      <c r="C6" s="11">
        <f>20080+20870+20870</f>
        <v>61820</v>
      </c>
      <c r="D6" s="3">
        <f>C6</f>
        <v>61820</v>
      </c>
    </row>
    <row r="7" spans="1:8" s="1" customFormat="1" x14ac:dyDescent="0.25">
      <c r="A7" s="11"/>
      <c r="B7" s="3" t="s">
        <v>13</v>
      </c>
      <c r="C7" s="11"/>
      <c r="D7" s="37"/>
    </row>
    <row r="8" spans="1:8" s="5" customFormat="1" ht="30" x14ac:dyDescent="0.25">
      <c r="A8" s="12">
        <v>1</v>
      </c>
      <c r="B8" s="11" t="s">
        <v>124</v>
      </c>
      <c r="C8" s="13">
        <v>20391.82</v>
      </c>
      <c r="D8" s="38">
        <f>C8+D6</f>
        <v>82211.820000000007</v>
      </c>
    </row>
    <row r="9" spans="1:8" x14ac:dyDescent="0.25">
      <c r="A9" s="13"/>
      <c r="B9" s="3" t="s">
        <v>15</v>
      </c>
      <c r="C9" s="13"/>
      <c r="D9" s="38"/>
    </row>
    <row r="10" spans="1:8" ht="30" x14ac:dyDescent="0.25">
      <c r="A10" s="13">
        <v>1</v>
      </c>
      <c r="B10" s="11" t="s">
        <v>141</v>
      </c>
      <c r="C10" s="13">
        <v>5433.5</v>
      </c>
      <c r="D10" s="38">
        <f>C10+D8</f>
        <v>87645.32</v>
      </c>
    </row>
    <row r="11" spans="1:8" s="5" customFormat="1" x14ac:dyDescent="0.25">
      <c r="A11" s="13"/>
      <c r="B11" s="11"/>
      <c r="C11" s="13"/>
      <c r="D11" s="38"/>
    </row>
    <row r="12" spans="1:8" x14ac:dyDescent="0.25">
      <c r="A12" s="13"/>
      <c r="B12" s="11"/>
      <c r="C12" s="13"/>
      <c r="D12" s="38"/>
    </row>
    <row r="13" spans="1:8" x14ac:dyDescent="0.25">
      <c r="A13" s="12"/>
      <c r="B13" s="3"/>
      <c r="C13" s="12"/>
      <c r="D13" s="38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topLeftCell="A2" zoomScale="60" zoomScaleNormal="65" workbookViewId="0">
      <selection activeCell="M17" sqref="M1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7109375" customWidth="1"/>
    <col min="7" max="7" width="16.140625" customWidth="1"/>
    <col min="8" max="8" width="16.7109375" customWidth="1"/>
    <col min="9" max="9" width="17.42578125" customWidth="1"/>
    <col min="10" max="10" width="16.5703125" customWidth="1"/>
    <col min="11" max="11" width="16.42578125" customWidth="1"/>
    <col min="12" max="12" width="17" customWidth="1"/>
    <col min="13" max="13" width="15.28515625" customWidth="1"/>
    <col min="14" max="14" width="19.28515625" customWidth="1"/>
  </cols>
  <sheetData>
    <row r="1" spans="1:14" ht="21" x14ac:dyDescent="0.35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8.75" x14ac:dyDescent="0.3">
      <c r="A2" s="49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B5+B6+B7</f>
        <v>113489.39</v>
      </c>
      <c r="C4" s="22">
        <f t="shared" ref="C4:N4" si="0">C5+C6+C7</f>
        <v>105989.39</v>
      </c>
      <c r="D4" s="22">
        <f t="shared" si="0"/>
        <v>93489.39</v>
      </c>
      <c r="E4" s="22">
        <f t="shared" si="0"/>
        <v>93489.39</v>
      </c>
      <c r="F4" s="22">
        <f t="shared" si="0"/>
        <v>93489.39</v>
      </c>
      <c r="G4" s="22">
        <f t="shared" si="0"/>
        <v>93489.39</v>
      </c>
      <c r="H4" s="22">
        <f t="shared" si="0"/>
        <v>93489.39</v>
      </c>
      <c r="I4" s="22">
        <f t="shared" si="0"/>
        <v>93489.39</v>
      </c>
      <c r="J4" s="22">
        <f t="shared" si="0"/>
        <v>93489.39</v>
      </c>
      <c r="K4" s="22">
        <f t="shared" si="0"/>
        <v>93489.39</v>
      </c>
      <c r="L4" s="22">
        <f t="shared" si="0"/>
        <v>93489.39</v>
      </c>
      <c r="M4" s="22">
        <f t="shared" si="0"/>
        <v>93489.39</v>
      </c>
      <c r="N4" s="22">
        <f t="shared" si="0"/>
        <v>1154372.6800000002</v>
      </c>
    </row>
    <row r="5" spans="1:14" ht="39" customHeight="1" x14ac:dyDescent="0.35">
      <c r="A5" s="26" t="s">
        <v>17</v>
      </c>
      <c r="B5" s="23">
        <v>60708.93</v>
      </c>
      <c r="C5" s="23">
        <v>60708.93</v>
      </c>
      <c r="D5" s="23">
        <v>60708.93</v>
      </c>
      <c r="E5" s="23">
        <v>60708.93</v>
      </c>
      <c r="F5" s="23">
        <v>60708.93</v>
      </c>
      <c r="G5" s="23">
        <v>60708.93</v>
      </c>
      <c r="H5" s="23">
        <v>60708.93</v>
      </c>
      <c r="I5" s="23">
        <v>60708.93</v>
      </c>
      <c r="J5" s="23">
        <v>60708.93</v>
      </c>
      <c r="K5" s="23">
        <v>60708.93</v>
      </c>
      <c r="L5" s="23">
        <v>60708.93</v>
      </c>
      <c r="M5" s="23">
        <v>60708.93</v>
      </c>
      <c r="N5" s="23">
        <f t="shared" ref="N5:N23" si="1">SUM(B5:M5)</f>
        <v>728507.16000000015</v>
      </c>
    </row>
    <row r="6" spans="1:14" ht="44.25" customHeight="1" x14ac:dyDescent="0.35">
      <c r="A6" s="26" t="s">
        <v>39</v>
      </c>
      <c r="B6" s="23">
        <v>32780.46</v>
      </c>
      <c r="C6" s="23">
        <v>32780.46</v>
      </c>
      <c r="D6" s="23">
        <v>32780.46</v>
      </c>
      <c r="E6" s="23">
        <v>32780.46</v>
      </c>
      <c r="F6" s="23">
        <v>32780.46</v>
      </c>
      <c r="G6" s="23">
        <v>32780.46</v>
      </c>
      <c r="H6" s="23">
        <v>32780.46</v>
      </c>
      <c r="I6" s="23">
        <v>32780.46</v>
      </c>
      <c r="J6" s="23">
        <v>32780.46</v>
      </c>
      <c r="K6" s="23">
        <v>32780.46</v>
      </c>
      <c r="L6" s="23">
        <v>32780.46</v>
      </c>
      <c r="M6" s="23">
        <v>32780.46</v>
      </c>
      <c r="N6" s="23">
        <f>SUM(B6:M6)</f>
        <v>393365.52000000008</v>
      </c>
    </row>
    <row r="7" spans="1:14" ht="44.25" customHeight="1" x14ac:dyDescent="0.35">
      <c r="A7" s="26" t="s">
        <v>32</v>
      </c>
      <c r="B7" s="23">
        <f>17500+2500</f>
        <v>20000</v>
      </c>
      <c r="C7" s="23">
        <v>12500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32500</v>
      </c>
    </row>
    <row r="8" spans="1:14" ht="36" customHeight="1" x14ac:dyDescent="0.35">
      <c r="A8" s="27" t="s">
        <v>18</v>
      </c>
      <c r="B8" s="22">
        <f>B9+B10+B11+B12+B13</f>
        <v>101464.73</v>
      </c>
      <c r="C8" s="22">
        <f t="shared" ref="C8:M8" si="2">C9+C10+C11+C12+C13</f>
        <v>150988.00999999998</v>
      </c>
      <c r="D8" s="22">
        <f t="shared" si="2"/>
        <v>170507.59000000003</v>
      </c>
      <c r="E8" s="22">
        <f t="shared" si="2"/>
        <v>113255.54999999999</v>
      </c>
      <c r="F8" s="22">
        <f t="shared" si="2"/>
        <v>94358.43</v>
      </c>
      <c r="G8" s="22">
        <f t="shared" si="2"/>
        <v>90894.48</v>
      </c>
      <c r="H8" s="22">
        <f t="shared" si="2"/>
        <v>101856.59999999999</v>
      </c>
      <c r="I8" s="22">
        <f t="shared" si="2"/>
        <v>204272.05000000002</v>
      </c>
      <c r="J8" s="22">
        <f t="shared" si="2"/>
        <v>92391.349999999991</v>
      </c>
      <c r="K8" s="22">
        <f t="shared" si="2"/>
        <v>94438.26</v>
      </c>
      <c r="L8" s="22">
        <f t="shared" si="2"/>
        <v>102282.94</v>
      </c>
      <c r="M8" s="22">
        <f t="shared" si="2"/>
        <v>100300.27</v>
      </c>
      <c r="N8" s="22">
        <f t="shared" si="1"/>
        <v>1417010.26</v>
      </c>
    </row>
    <row r="9" spans="1:14" ht="40.5" customHeight="1" x14ac:dyDescent="0.35">
      <c r="A9" s="26" t="s">
        <v>19</v>
      </c>
      <c r="B9" s="23">
        <v>6175.04</v>
      </c>
      <c r="C9" s="23">
        <v>32555.919999999998</v>
      </c>
      <c r="D9" s="23">
        <v>10490.47</v>
      </c>
      <c r="E9" s="23">
        <v>9257.3700000000008</v>
      </c>
      <c r="F9" s="23">
        <v>2818.57</v>
      </c>
      <c r="G9" s="23">
        <v>2158.92</v>
      </c>
      <c r="H9" s="23">
        <v>6010.17</v>
      </c>
      <c r="I9" s="23">
        <v>3054.92</v>
      </c>
      <c r="J9" s="23">
        <v>2158.92</v>
      </c>
      <c r="K9" s="23">
        <v>4787.72</v>
      </c>
      <c r="L9" s="23">
        <v>9255.3700000000008</v>
      </c>
      <c r="M9" s="23">
        <v>2158.92</v>
      </c>
      <c r="N9" s="22">
        <f t="shared" si="1"/>
        <v>90882.31</v>
      </c>
    </row>
    <row r="10" spans="1:14" ht="45.75" customHeight="1" x14ac:dyDescent="0.35">
      <c r="A10" s="26" t="s">
        <v>20</v>
      </c>
      <c r="B10" s="24">
        <v>17319</v>
      </c>
      <c r="C10" s="23">
        <v>42384.2</v>
      </c>
      <c r="D10" s="23">
        <v>14949</v>
      </c>
      <c r="E10" s="23">
        <v>32031.119999999999</v>
      </c>
      <c r="F10" s="23">
        <v>17973</v>
      </c>
      <c r="G10" s="23">
        <v>17608.5</v>
      </c>
      <c r="H10" s="23">
        <v>19665.54</v>
      </c>
      <c r="I10" s="23">
        <v>14949</v>
      </c>
      <c r="J10" s="23">
        <v>14949</v>
      </c>
      <c r="K10" s="23">
        <f>20808-5859</f>
        <v>14949</v>
      </c>
      <c r="L10" s="23">
        <v>15844</v>
      </c>
      <c r="M10" s="23">
        <v>16060</v>
      </c>
      <c r="N10" s="22">
        <f t="shared" si="1"/>
        <v>238681.36000000002</v>
      </c>
    </row>
    <row r="11" spans="1:14" ht="45.75" customHeight="1" x14ac:dyDescent="0.35">
      <c r="A11" s="32" t="s">
        <v>30</v>
      </c>
      <c r="B11" s="24">
        <v>4064.8</v>
      </c>
      <c r="C11" s="23">
        <v>2142</v>
      </c>
      <c r="D11" s="23">
        <v>28164.7</v>
      </c>
      <c r="E11" s="23"/>
      <c r="F11" s="23">
        <v>2439.8000000000002</v>
      </c>
      <c r="G11" s="23"/>
      <c r="H11" s="23">
        <v>2085</v>
      </c>
      <c r="I11" s="23"/>
      <c r="J11" s="23"/>
      <c r="K11" s="23"/>
      <c r="L11" s="23">
        <v>712.61</v>
      </c>
      <c r="M11" s="23">
        <v>5800.4</v>
      </c>
      <c r="N11" s="22">
        <f t="shared" si="1"/>
        <v>45409.310000000005</v>
      </c>
    </row>
    <row r="12" spans="1:14" ht="45.75" customHeight="1" x14ac:dyDescent="0.35">
      <c r="A12" s="32" t="s">
        <v>38</v>
      </c>
      <c r="B12" s="24">
        <v>69939.53</v>
      </c>
      <c r="C12" s="24">
        <v>69939.53</v>
      </c>
      <c r="D12" s="23">
        <v>111939.53</v>
      </c>
      <c r="E12" s="23">
        <f>69939.53+840</f>
        <v>70779.53</v>
      </c>
      <c r="F12" s="23">
        <v>69939.53</v>
      </c>
      <c r="G12" s="23">
        <v>69939.53</v>
      </c>
      <c r="H12" s="23">
        <v>69939.53</v>
      </c>
      <c r="I12" s="23">
        <v>182705.53</v>
      </c>
      <c r="J12" s="23">
        <v>69939.53</v>
      </c>
      <c r="K12" s="23">
        <v>69939.53</v>
      </c>
      <c r="L12" s="23">
        <v>69939.53</v>
      </c>
      <c r="M12" s="23">
        <v>69939.53</v>
      </c>
      <c r="N12" s="22">
        <f t="shared" si="1"/>
        <v>994880.36000000022</v>
      </c>
    </row>
    <row r="13" spans="1:14" ht="31.5" customHeight="1" x14ac:dyDescent="0.35">
      <c r="A13" s="48" t="s">
        <v>21</v>
      </c>
      <c r="B13" s="23">
        <v>3966.36</v>
      </c>
      <c r="C13" s="23">
        <v>3966.36</v>
      </c>
      <c r="D13" s="23">
        <v>4963.8900000000003</v>
      </c>
      <c r="E13" s="23">
        <v>1187.53</v>
      </c>
      <c r="F13" s="23">
        <v>1187.53</v>
      </c>
      <c r="G13" s="23">
        <v>1187.53</v>
      </c>
      <c r="H13" s="23">
        <v>4156.3599999999997</v>
      </c>
      <c r="I13" s="23">
        <v>3562.6</v>
      </c>
      <c r="J13" s="23">
        <v>5343.9</v>
      </c>
      <c r="K13" s="23">
        <v>4762.01</v>
      </c>
      <c r="L13" s="23">
        <v>6531.43</v>
      </c>
      <c r="M13" s="23">
        <v>6341.42</v>
      </c>
      <c r="N13" s="23">
        <f t="shared" si="1"/>
        <v>47156.92</v>
      </c>
    </row>
    <row r="14" spans="1:14" ht="23.25" customHeight="1" x14ac:dyDescent="0.35">
      <c r="A14" s="27" t="s">
        <v>22</v>
      </c>
      <c r="B14" s="22">
        <f>B15+B16+B17</f>
        <v>3200</v>
      </c>
      <c r="C14" s="22">
        <f t="shared" ref="C14:M14" si="3">C15+C16+C17</f>
        <v>3200</v>
      </c>
      <c r="D14" s="22">
        <f t="shared" si="3"/>
        <v>61820</v>
      </c>
      <c r="E14" s="22">
        <f t="shared" si="3"/>
        <v>0</v>
      </c>
      <c r="F14" s="22">
        <f t="shared" si="3"/>
        <v>0</v>
      </c>
      <c r="G14" s="22">
        <f t="shared" si="3"/>
        <v>0</v>
      </c>
      <c r="H14" s="22">
        <f t="shared" si="3"/>
        <v>0</v>
      </c>
      <c r="I14" s="22">
        <f t="shared" si="3"/>
        <v>0</v>
      </c>
      <c r="J14" s="22">
        <f t="shared" si="3"/>
        <v>77915</v>
      </c>
      <c r="K14" s="22">
        <f t="shared" si="3"/>
        <v>43036.61</v>
      </c>
      <c r="L14" s="22">
        <f t="shared" si="3"/>
        <v>6088.1</v>
      </c>
      <c r="M14" s="22">
        <f t="shared" si="3"/>
        <v>15985.1</v>
      </c>
      <c r="N14" s="22">
        <f t="shared" si="1"/>
        <v>211244.81</v>
      </c>
    </row>
    <row r="15" spans="1:14" ht="42" customHeight="1" x14ac:dyDescent="0.35">
      <c r="A15" s="26" t="s">
        <v>23</v>
      </c>
      <c r="B15" s="23"/>
      <c r="C15" s="23"/>
      <c r="D15" s="23">
        <v>61820</v>
      </c>
      <c r="E15" s="23"/>
      <c r="F15" s="23"/>
      <c r="G15" s="23"/>
      <c r="H15" s="23"/>
      <c r="I15" s="23"/>
      <c r="J15" s="23"/>
      <c r="K15" s="23">
        <v>20391.82</v>
      </c>
      <c r="L15" s="23"/>
      <c r="M15" s="23">
        <v>5433.5</v>
      </c>
      <c r="N15" s="23">
        <f t="shared" si="1"/>
        <v>87645.32</v>
      </c>
    </row>
    <row r="16" spans="1:14" ht="40.5" customHeight="1" x14ac:dyDescent="0.35">
      <c r="A16" s="26" t="s">
        <v>24</v>
      </c>
      <c r="B16" s="23">
        <v>3200</v>
      </c>
      <c r="C16" s="23">
        <v>3200</v>
      </c>
      <c r="D16" s="23"/>
      <c r="E16" s="23"/>
      <c r="F16" s="23"/>
      <c r="G16" s="23"/>
      <c r="H16" s="23"/>
      <c r="I16" s="23"/>
      <c r="J16" s="23">
        <v>77915</v>
      </c>
      <c r="K16" s="23">
        <v>5859</v>
      </c>
      <c r="L16" s="23">
        <v>6088.1</v>
      </c>
      <c r="M16" s="23"/>
      <c r="N16" s="23">
        <f t="shared" si="1"/>
        <v>96262.1</v>
      </c>
    </row>
    <row r="17" spans="1:14" ht="40.5" customHeight="1" x14ac:dyDescent="0.35">
      <c r="A17" s="32" t="s">
        <v>31</v>
      </c>
      <c r="B17" s="23"/>
      <c r="C17" s="23"/>
      <c r="D17" s="23"/>
      <c r="E17" s="23"/>
      <c r="F17" s="23"/>
      <c r="G17" s="23"/>
      <c r="H17" s="23"/>
      <c r="I17" s="23"/>
      <c r="J17" s="23"/>
      <c r="K17" s="23">
        <f>16785.79</f>
        <v>16785.79</v>
      </c>
      <c r="L17" s="23"/>
      <c r="M17" s="23">
        <f>7964.1+2587.5</f>
        <v>10551.6</v>
      </c>
      <c r="N17" s="23">
        <f t="shared" si="1"/>
        <v>27337.39</v>
      </c>
    </row>
    <row r="18" spans="1:14" ht="40.5" customHeight="1" x14ac:dyDescent="0.35">
      <c r="A18" s="45" t="s">
        <v>50</v>
      </c>
      <c r="B18" s="23">
        <v>14070.3</v>
      </c>
      <c r="C18" s="23"/>
      <c r="D18" s="23"/>
      <c r="E18" s="23"/>
      <c r="F18" s="23">
        <v>8233.7000000000007</v>
      </c>
      <c r="G18" s="23"/>
      <c r="H18" s="23">
        <v>12687</v>
      </c>
      <c r="I18" s="23">
        <v>7277.1</v>
      </c>
      <c r="J18" s="23"/>
      <c r="K18" s="23"/>
      <c r="L18" s="23"/>
      <c r="M18" s="23">
        <f>33754+3450</f>
        <v>37204</v>
      </c>
      <c r="N18" s="22">
        <f t="shared" si="1"/>
        <v>79472.100000000006</v>
      </c>
    </row>
    <row r="19" spans="1:14" ht="40.5" customHeight="1" x14ac:dyDescent="0.35">
      <c r="A19" s="27" t="s">
        <v>52</v>
      </c>
      <c r="B19" s="22">
        <f>B20+B21+B22</f>
        <v>0</v>
      </c>
      <c r="C19" s="22">
        <f t="shared" ref="C19:M19" si="4">C20+C21+C22</f>
        <v>0</v>
      </c>
      <c r="D19" s="22">
        <f t="shared" si="4"/>
        <v>0</v>
      </c>
      <c r="E19" s="22">
        <f t="shared" si="4"/>
        <v>0</v>
      </c>
      <c r="F19" s="22">
        <f>F20+F21+F22</f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2">
        <f t="shared" si="4"/>
        <v>0</v>
      </c>
      <c r="K19" s="22">
        <f t="shared" si="4"/>
        <v>0</v>
      </c>
      <c r="L19" s="22">
        <f t="shared" si="4"/>
        <v>0</v>
      </c>
      <c r="M19" s="22">
        <f t="shared" si="4"/>
        <v>0</v>
      </c>
      <c r="N19" s="22">
        <f t="shared" ref="N19:N22" si="5">SUM(B19:M19)</f>
        <v>0</v>
      </c>
    </row>
    <row r="20" spans="1:14" ht="40.5" customHeight="1" x14ac:dyDescent="0.35">
      <c r="A20" s="26" t="s">
        <v>53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 x14ac:dyDescent="0.35">
      <c r="A21" s="26" t="s">
        <v>54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40.5" customHeight="1" x14ac:dyDescent="0.35">
      <c r="A22" s="3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>
        <f t="shared" si="5"/>
        <v>0</v>
      </c>
    </row>
    <row r="23" spans="1:14" ht="39.75" customHeight="1" x14ac:dyDescent="0.35">
      <c r="A23" s="27" t="s">
        <v>56</v>
      </c>
      <c r="B23" s="22">
        <v>47929.73</v>
      </c>
      <c r="C23" s="22">
        <v>47929.73</v>
      </c>
      <c r="D23" s="22">
        <v>47929.73</v>
      </c>
      <c r="E23" s="22">
        <v>47929.73</v>
      </c>
      <c r="F23" s="22">
        <v>47929.73</v>
      </c>
      <c r="G23" s="22">
        <v>47929.73</v>
      </c>
      <c r="H23" s="22">
        <v>47929.73</v>
      </c>
      <c r="I23" s="22">
        <v>47929.73</v>
      </c>
      <c r="J23" s="22">
        <v>47929.73</v>
      </c>
      <c r="K23" s="22">
        <v>47929.73</v>
      </c>
      <c r="L23" s="22">
        <v>47929.73</v>
      </c>
      <c r="M23" s="22">
        <v>47929.73</v>
      </c>
      <c r="N23" s="22">
        <f t="shared" si="1"/>
        <v>575156.75999999989</v>
      </c>
    </row>
    <row r="24" spans="1:14" ht="22.5" customHeight="1" x14ac:dyDescent="0.35">
      <c r="A24" s="27" t="s">
        <v>25</v>
      </c>
      <c r="B24" s="22">
        <f>B4+B8+B14+B23+B18+B19</f>
        <v>280154.14999999997</v>
      </c>
      <c r="C24" s="22">
        <f t="shared" ref="C24:N24" si="6">C4+C8+C14+C23+C18+C19</f>
        <v>308107.12999999995</v>
      </c>
      <c r="D24" s="22">
        <f t="shared" si="6"/>
        <v>373746.71</v>
      </c>
      <c r="E24" s="22">
        <f t="shared" si="6"/>
        <v>254674.67</v>
      </c>
      <c r="F24" s="22">
        <f t="shared" si="6"/>
        <v>244011.25000000003</v>
      </c>
      <c r="G24" s="22">
        <f t="shared" si="6"/>
        <v>232313.60000000001</v>
      </c>
      <c r="H24" s="22">
        <f t="shared" si="6"/>
        <v>255962.72</v>
      </c>
      <c r="I24" s="22">
        <f t="shared" si="6"/>
        <v>352968.26999999996</v>
      </c>
      <c r="J24" s="22">
        <f t="shared" si="6"/>
        <v>311725.46999999997</v>
      </c>
      <c r="K24" s="22">
        <f t="shared" si="6"/>
        <v>278893.99</v>
      </c>
      <c r="L24" s="22">
        <f t="shared" si="6"/>
        <v>249790.16000000003</v>
      </c>
      <c r="M24" s="22">
        <f t="shared" si="6"/>
        <v>294908.49</v>
      </c>
      <c r="N24" s="22">
        <f t="shared" si="6"/>
        <v>3437256.6100000003</v>
      </c>
    </row>
    <row r="25" spans="1:14" ht="15.75" x14ac:dyDescent="0.25">
      <c r="A25" s="80" t="s">
        <v>61</v>
      </c>
      <c r="B25" s="80"/>
      <c r="C25" s="80"/>
      <c r="D25" s="28"/>
      <c r="E25" s="28"/>
      <c r="F25" s="28"/>
      <c r="G25" s="36"/>
      <c r="H25" s="28"/>
      <c r="I25" s="28"/>
      <c r="J25" s="28"/>
      <c r="K25" s="28"/>
      <c r="L25" s="81" t="s">
        <v>29</v>
      </c>
      <c r="M25" s="81"/>
      <c r="N25" s="81"/>
    </row>
    <row r="26" spans="1:14" ht="15.75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5.75" x14ac:dyDescent="0.25">
      <c r="A27" s="80" t="s">
        <v>27</v>
      </c>
      <c r="B27" s="80"/>
      <c r="C27" s="80"/>
      <c r="D27" s="28"/>
      <c r="E27" s="28"/>
      <c r="F27" s="28"/>
      <c r="G27" s="28"/>
      <c r="H27" s="28"/>
      <c r="I27" s="28"/>
      <c r="J27" s="28"/>
      <c r="K27" s="28"/>
      <c r="L27" s="81" t="s">
        <v>33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1" sqref="C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39" t="s">
        <v>41</v>
      </c>
      <c r="B4" s="39" t="s">
        <v>41</v>
      </c>
      <c r="C4" s="39"/>
      <c r="D4" s="39" t="s">
        <v>42</v>
      </c>
      <c r="E4" s="39" t="s">
        <v>43</v>
      </c>
    </row>
    <row r="5" spans="1:7" x14ac:dyDescent="0.25">
      <c r="A5" s="40" t="s">
        <v>44</v>
      </c>
      <c r="B5" s="40" t="s">
        <v>45</v>
      </c>
      <c r="C5" s="40" t="s">
        <v>46</v>
      </c>
      <c r="D5" s="40" t="s">
        <v>47</v>
      </c>
      <c r="E5" s="40" t="s">
        <v>48</v>
      </c>
    </row>
    <row r="6" spans="1:7" x14ac:dyDescent="0.25">
      <c r="A6" s="30"/>
      <c r="B6" s="30"/>
      <c r="C6" s="41"/>
      <c r="D6" s="42"/>
      <c r="E6" s="30"/>
    </row>
    <row r="7" spans="1:7" x14ac:dyDescent="0.25">
      <c r="A7" s="30"/>
      <c r="B7" s="30"/>
      <c r="C7" s="41"/>
      <c r="D7" s="42"/>
      <c r="E7" s="43"/>
    </row>
    <row r="8" spans="1:7" x14ac:dyDescent="0.25">
      <c r="A8" s="30"/>
      <c r="B8" s="30"/>
      <c r="C8" s="41"/>
      <c r="D8" s="42"/>
      <c r="E8" s="30"/>
    </row>
    <row r="9" spans="1:7" x14ac:dyDescent="0.25">
      <c r="A9" s="30"/>
      <c r="B9" s="30"/>
      <c r="C9" s="41"/>
      <c r="D9" s="42"/>
      <c r="E9" s="30"/>
    </row>
    <row r="10" spans="1:7" x14ac:dyDescent="0.25">
      <c r="A10" s="30"/>
      <c r="B10" s="30"/>
      <c r="C10" s="41"/>
      <c r="D10" s="42"/>
      <c r="E10" s="30"/>
    </row>
    <row r="11" spans="1:7" x14ac:dyDescent="0.25">
      <c r="A11" s="30"/>
      <c r="B11" s="30"/>
      <c r="C11" s="41"/>
      <c r="D11" s="42"/>
      <c r="E11" s="30"/>
    </row>
    <row r="12" spans="1:7" x14ac:dyDescent="0.25">
      <c r="A12" s="30"/>
      <c r="B12" s="30"/>
      <c r="C12" s="41"/>
      <c r="D12" s="42"/>
      <c r="E12" s="30"/>
    </row>
    <row r="13" spans="1:7" x14ac:dyDescent="0.25">
      <c r="A13" s="30"/>
      <c r="B13" s="30"/>
      <c r="C13" s="41"/>
      <c r="D13" s="42"/>
      <c r="E13" s="30"/>
    </row>
    <row r="14" spans="1:7" x14ac:dyDescent="0.25">
      <c r="A14" s="30"/>
      <c r="B14" s="30"/>
      <c r="C14" s="41"/>
      <c r="D14" s="42"/>
      <c r="E14" s="30"/>
    </row>
    <row r="15" spans="1:7" x14ac:dyDescent="0.25">
      <c r="A15" s="30"/>
      <c r="B15" s="30"/>
      <c r="C15" s="41"/>
      <c r="D15" s="42"/>
      <c r="E15" s="30"/>
    </row>
    <row r="16" spans="1:7" x14ac:dyDescent="0.25">
      <c r="A16" s="30"/>
      <c r="B16" s="30"/>
      <c r="C16" s="41"/>
      <c r="D16" s="42"/>
      <c r="E16" s="30"/>
    </row>
    <row r="17" spans="1:5" x14ac:dyDescent="0.25">
      <c r="A17" s="30"/>
      <c r="B17" s="30"/>
      <c r="C17" s="41"/>
      <c r="D17" s="42"/>
      <c r="E17" s="30"/>
    </row>
    <row r="18" spans="1:5" x14ac:dyDescent="0.25">
      <c r="A18" s="30"/>
      <c r="B18" s="30"/>
      <c r="C18" s="41"/>
      <c r="D18" s="42"/>
      <c r="E18" s="30"/>
    </row>
    <row r="19" spans="1:5" x14ac:dyDescent="0.25">
      <c r="A19" s="30"/>
      <c r="B19" s="30"/>
      <c r="C19" s="41"/>
      <c r="D19" s="30"/>
      <c r="E19" s="30"/>
    </row>
    <row r="20" spans="1:5" x14ac:dyDescent="0.25">
      <c r="A20" s="30"/>
      <c r="B20" s="30"/>
      <c r="C20" s="41"/>
      <c r="D20" s="30"/>
      <c r="E20" s="30"/>
    </row>
    <row r="21" spans="1:5" x14ac:dyDescent="0.25">
      <c r="A21" s="30"/>
      <c r="B21" s="30"/>
      <c r="C21" s="41"/>
      <c r="D21" s="30"/>
      <c r="E21" s="30"/>
    </row>
    <row r="22" spans="1:5" x14ac:dyDescent="0.25">
      <c r="A22" s="30"/>
      <c r="B22" s="30"/>
      <c r="C22" s="41"/>
      <c r="D22" s="30"/>
      <c r="E22" s="30"/>
    </row>
    <row r="23" spans="1:5" x14ac:dyDescent="0.25">
      <c r="A23" s="30"/>
      <c r="B23" s="30"/>
      <c r="C23" s="41"/>
      <c r="D23" s="30"/>
      <c r="E23" s="30"/>
    </row>
    <row r="24" spans="1:5" x14ac:dyDescent="0.25">
      <c r="A24" s="30"/>
      <c r="B24" s="30"/>
      <c r="C24" s="41"/>
      <c r="D24" s="30"/>
      <c r="E24" s="30"/>
    </row>
    <row r="25" spans="1:5" x14ac:dyDescent="0.25">
      <c r="A25" s="30"/>
      <c r="B25" s="30"/>
      <c r="C25" s="41"/>
      <c r="D25" s="30"/>
      <c r="E25" s="30"/>
    </row>
    <row r="26" spans="1:5" x14ac:dyDescent="0.25">
      <c r="A26" s="30"/>
      <c r="B26" s="30"/>
      <c r="C26" s="41"/>
      <c r="D26" s="30"/>
      <c r="E26" s="30"/>
    </row>
    <row r="27" spans="1:5" x14ac:dyDescent="0.25">
      <c r="A27" s="30"/>
      <c r="B27" s="30"/>
      <c r="C27" s="41"/>
      <c r="D27" s="30"/>
      <c r="E27" s="30"/>
    </row>
    <row r="28" spans="1:5" x14ac:dyDescent="0.25">
      <c r="A28" s="30"/>
      <c r="B28" s="30"/>
      <c r="C28" s="41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1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1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1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1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2"/>
  <sheetViews>
    <sheetView workbookViewId="0">
      <selection activeCell="C19" sqref="C1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7" t="s">
        <v>65</v>
      </c>
      <c r="C1" s="77"/>
      <c r="D1" s="77"/>
    </row>
    <row r="2" spans="1:4" ht="15.75" x14ac:dyDescent="0.25">
      <c r="A2" s="1"/>
      <c r="B2" s="78" t="s">
        <v>57</v>
      </c>
      <c r="C2" s="78"/>
      <c r="D2" s="78"/>
    </row>
    <row r="3" spans="1:4" ht="15.75" x14ac:dyDescent="0.25">
      <c r="A3" s="1"/>
      <c r="B3" s="77" t="s">
        <v>49</v>
      </c>
      <c r="C3" s="77"/>
      <c r="D3" s="7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2</v>
      </c>
      <c r="C5" s="9"/>
      <c r="D5" s="9"/>
    </row>
    <row r="6" spans="1:4" ht="30" x14ac:dyDescent="0.25">
      <c r="A6" s="11">
        <v>1</v>
      </c>
      <c r="B6" s="11" t="s">
        <v>66</v>
      </c>
      <c r="C6" s="34">
        <v>14070.3</v>
      </c>
      <c r="D6" s="3">
        <f>C6</f>
        <v>14070.3</v>
      </c>
    </row>
    <row r="7" spans="1:4" x14ac:dyDescent="0.25">
      <c r="A7" s="13"/>
      <c r="B7" s="3" t="s">
        <v>8</v>
      </c>
      <c r="C7" s="50"/>
      <c r="D7" s="12"/>
    </row>
    <row r="8" spans="1:4" x14ac:dyDescent="0.25">
      <c r="A8" s="13">
        <v>1</v>
      </c>
      <c r="B8" s="11" t="s">
        <v>102</v>
      </c>
      <c r="C8" s="16">
        <v>8233.7000000000007</v>
      </c>
      <c r="D8" s="44">
        <f>C8+D6</f>
        <v>22304</v>
      </c>
    </row>
    <row r="9" spans="1:4" x14ac:dyDescent="0.25">
      <c r="A9" s="30"/>
      <c r="B9" s="73" t="s">
        <v>10</v>
      </c>
      <c r="C9" s="13"/>
      <c r="D9" s="12"/>
    </row>
    <row r="10" spans="1:4" x14ac:dyDescent="0.25">
      <c r="A10" s="14">
        <v>1</v>
      </c>
      <c r="B10" s="74" t="s">
        <v>111</v>
      </c>
      <c r="C10" s="15">
        <v>11897</v>
      </c>
      <c r="D10" s="46"/>
    </row>
    <row r="11" spans="1:4" x14ac:dyDescent="0.25">
      <c r="A11" s="13">
        <v>2</v>
      </c>
      <c r="B11" s="11" t="s">
        <v>112</v>
      </c>
      <c r="C11" s="13">
        <v>790</v>
      </c>
      <c r="D11" s="12"/>
    </row>
    <row r="12" spans="1:4" x14ac:dyDescent="0.25">
      <c r="A12" s="13"/>
      <c r="B12" s="12" t="s">
        <v>108</v>
      </c>
      <c r="C12" s="12">
        <f>SUM(C10:C11)</f>
        <v>12687</v>
      </c>
      <c r="D12" s="12">
        <f>C12+D8</f>
        <v>34991</v>
      </c>
    </row>
    <row r="13" spans="1:4" x14ac:dyDescent="0.25">
      <c r="A13" s="13"/>
      <c r="B13" s="12" t="s">
        <v>11</v>
      </c>
      <c r="C13" s="13"/>
      <c r="D13" s="12"/>
    </row>
    <row r="14" spans="1:4" x14ac:dyDescent="0.25">
      <c r="A14" s="13">
        <v>1</v>
      </c>
      <c r="B14" s="13" t="s">
        <v>111</v>
      </c>
      <c r="C14" s="13">
        <v>7277.1</v>
      </c>
      <c r="D14" s="12">
        <f>C14+D12</f>
        <v>42268.1</v>
      </c>
    </row>
    <row r="15" spans="1:4" x14ac:dyDescent="0.25">
      <c r="A15" s="13"/>
      <c r="B15" s="12" t="s">
        <v>15</v>
      </c>
      <c r="C15" s="12"/>
      <c r="D15" s="12"/>
    </row>
    <row r="16" spans="1:4" x14ac:dyDescent="0.25">
      <c r="A16" s="13">
        <v>1</v>
      </c>
      <c r="B16" s="31" t="s">
        <v>142</v>
      </c>
      <c r="C16" s="13">
        <v>9600</v>
      </c>
      <c r="D16" s="12"/>
    </row>
    <row r="17" spans="1:4" x14ac:dyDescent="0.25">
      <c r="A17" s="13">
        <v>2</v>
      </c>
      <c r="B17" s="13" t="s">
        <v>143</v>
      </c>
      <c r="C17" s="13">
        <v>834</v>
      </c>
      <c r="D17" s="12"/>
    </row>
    <row r="18" spans="1:4" x14ac:dyDescent="0.25">
      <c r="A18" s="13">
        <v>3</v>
      </c>
      <c r="B18" s="13" t="s">
        <v>145</v>
      </c>
      <c r="C18" s="13">
        <v>3450</v>
      </c>
      <c r="D18" s="12"/>
    </row>
    <row r="19" spans="1:4" x14ac:dyDescent="0.25">
      <c r="A19" s="13">
        <v>4</v>
      </c>
      <c r="B19" s="12" t="s">
        <v>144</v>
      </c>
      <c r="C19" s="13">
        <v>23320</v>
      </c>
      <c r="D19" s="12"/>
    </row>
    <row r="20" spans="1:4" x14ac:dyDescent="0.25">
      <c r="A20" s="13"/>
      <c r="B20" s="12" t="s">
        <v>134</v>
      </c>
      <c r="C20" s="12">
        <f>SUM(C16:C19)</f>
        <v>37204</v>
      </c>
      <c r="D20" s="12">
        <f>C20+D14</f>
        <v>79472.100000000006</v>
      </c>
    </row>
    <row r="21" spans="1:4" x14ac:dyDescent="0.25">
      <c r="A21" s="13"/>
      <c r="B21" s="3"/>
      <c r="C21" s="13"/>
      <c r="D21" s="12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2"/>
    </row>
    <row r="25" spans="1:4" x14ac:dyDescent="0.25">
      <c r="A25" s="13"/>
      <c r="B25" s="13"/>
      <c r="C25" s="13"/>
      <c r="D25" s="12"/>
    </row>
    <row r="26" spans="1:4" x14ac:dyDescent="0.25">
      <c r="A26" s="13"/>
      <c r="B26" s="12"/>
      <c r="C26" s="13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3"/>
      <c r="C32" s="13"/>
      <c r="D32" s="12"/>
    </row>
    <row r="33" spans="1:4" x14ac:dyDescent="0.25">
      <c r="A33" s="13"/>
      <c r="B33" s="11"/>
      <c r="C33" s="12"/>
      <c r="D33" s="12"/>
    </row>
    <row r="34" spans="1:4" x14ac:dyDescent="0.25">
      <c r="A34" s="13"/>
      <c r="B34" s="3"/>
      <c r="C34" s="13"/>
      <c r="D34" s="12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2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13"/>
      <c r="C39" s="13"/>
      <c r="D39" s="12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2"/>
      <c r="C42" s="12"/>
      <c r="D4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2017-06-22T09:09:58Z</cp:lastPrinted>
  <dcterms:created xsi:type="dcterms:W3CDTF">2011-07-25T05:21:17Z</dcterms:created>
  <dcterms:modified xsi:type="dcterms:W3CDTF">2024-01-17T04:41:01Z</dcterms:modified>
</cp:coreProperties>
</file>