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2EDA28F6-938C-4CF4-BFFD-743D92435B19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2" l="1"/>
  <c r="M10" i="5"/>
  <c r="D16" i="3"/>
  <c r="M16" i="5"/>
  <c r="D20" i="9"/>
  <c r="C20" i="9"/>
  <c r="D10" i="4"/>
  <c r="C10" i="4"/>
  <c r="C68" i="1"/>
  <c r="D68" i="1" s="1"/>
  <c r="C16" i="10"/>
  <c r="D16" i="9"/>
  <c r="D14" i="3"/>
  <c r="C63" i="2"/>
  <c r="D64" i="1"/>
  <c r="C64" i="1"/>
  <c r="D12" i="3"/>
  <c r="K10" i="5"/>
  <c r="C58" i="2"/>
  <c r="D60" i="1"/>
  <c r="C60" i="1"/>
  <c r="D10" i="3"/>
  <c r="D14" i="9"/>
  <c r="D12" i="6"/>
  <c r="C52" i="2"/>
  <c r="D55" i="1"/>
  <c r="C55" i="1"/>
  <c r="C47" i="2"/>
  <c r="D51" i="1"/>
  <c r="C51" i="1"/>
  <c r="D8" i="3"/>
  <c r="C41" i="2"/>
  <c r="D44" i="1"/>
  <c r="C44" i="1"/>
  <c r="D12" i="9"/>
  <c r="C12" i="9"/>
  <c r="D10" i="6"/>
  <c r="C36" i="2"/>
  <c r="D39" i="1"/>
  <c r="C39" i="1"/>
  <c r="C38" i="1"/>
  <c r="D6" i="9"/>
  <c r="C32" i="2"/>
  <c r="D34" i="1"/>
  <c r="C34" i="1"/>
  <c r="E10" i="5"/>
  <c r="C26" i="2"/>
  <c r="C28" i="1"/>
  <c r="D7" i="5" l="1"/>
  <c r="D8" i="6"/>
  <c r="C18" i="2"/>
  <c r="C20" i="2" s="1"/>
  <c r="C21" i="1"/>
  <c r="D6" i="3"/>
  <c r="C6" i="4"/>
  <c r="D6" i="4" s="1"/>
  <c r="D6" i="6"/>
  <c r="C14" i="2"/>
  <c r="C16" i="1"/>
  <c r="B7" i="5"/>
  <c r="C8" i="2"/>
  <c r="D8" i="2" s="1"/>
  <c r="D14" i="2" s="1"/>
  <c r="C9" i="1"/>
  <c r="D20" i="2" l="1"/>
  <c r="D26" i="2" s="1"/>
  <c r="D32" i="2" s="1"/>
  <c r="D36" i="2" s="1"/>
  <c r="D41" i="2" s="1"/>
  <c r="D47" i="2" s="1"/>
  <c r="D52" i="2" s="1"/>
  <c r="D58" i="2" s="1"/>
  <c r="D63" i="2" s="1"/>
  <c r="D69" i="2" s="1"/>
  <c r="H8" i="5"/>
  <c r="N18" i="5"/>
  <c r="D9" i="1" l="1"/>
  <c r="D16" i="1" s="1"/>
  <c r="D21" i="1" s="1"/>
  <c r="D28" i="1" s="1"/>
  <c r="M4" i="5" l="1"/>
  <c r="L4" i="5"/>
  <c r="K4" i="5"/>
  <c r="J4" i="5"/>
  <c r="I4" i="5"/>
  <c r="H4" i="5"/>
  <c r="G4" i="5"/>
  <c r="F4" i="5"/>
  <c r="E4" i="5"/>
  <c r="D4" i="5"/>
  <c r="C4" i="5"/>
  <c r="B4" i="5"/>
  <c r="B24" i="5" s="1"/>
  <c r="B19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N17" i="5"/>
  <c r="N7" i="5"/>
  <c r="N12" i="5"/>
  <c r="N11" i="5"/>
  <c r="M8" i="5"/>
  <c r="L8" i="5"/>
  <c r="K8" i="5"/>
  <c r="J8" i="5"/>
  <c r="I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M24" i="5"/>
  <c r="I24" i="5"/>
  <c r="L24" i="5"/>
  <c r="G24" i="5"/>
  <c r="K24" i="5"/>
  <c r="J24" i="5"/>
  <c r="F24" i="5"/>
  <c r="E24" i="5"/>
  <c r="D24" i="5"/>
  <c r="C24" i="5"/>
  <c r="N20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<sst xmlns="http://schemas.openxmlformats.org/spreadsheetml/2006/main" count="283" uniqueCount="131">
  <si>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</si>
  <si>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</si>
  <si>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</si>
  <si>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</si>
  <si>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</si>
  <si>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</si>
  <si>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</si>
  <si>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</si>
  <si>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</si>
  <si>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</si>
  <si>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</si>
  <si>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</si>
  <si>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</si>
  <si>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</si>
  <si>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</si>
  <si>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</si>
  <si>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</si>
  <si>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</si>
  <si>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</si>
  <si>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</si>
  <si>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</si>
  <si>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</si>
  <si>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</si>
  <si>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</si>
  <si>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</si>
  <si>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</si>
  <si>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</si>
  <si>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</si>
  <si>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</si>
  <si>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</si>
  <si>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</si>
  <si>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</si>
  <si>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</si>
  <si>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</si>
  <si>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</si>
  <si>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</si>
  <si>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</si>
  <si>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</si>
  <si>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</si>
  <si>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</si>
  <si>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</si>
  <si>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</si>
  <si>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</si>
  <si>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</si>
  <si>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</si>
  <si>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</si>
  <si>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</si>
  <si>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</si>
  <si>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</si>
  <si>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</si>
  <si>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</si>
  <si>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</si>
  <si>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</si>
  <si>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</si>
  <si>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</si>
  <si>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</si>
  <si>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</si>
  <si>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</si>
  <si>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</si>
  <si>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</si>
  <si>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</si>
  <si>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</si>
  <si>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</si>
  <si>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</si>
  <si>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</si>
  <si>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</si>
  <si>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Установка насоса после ремонта и ревизии ХВС</t>
  </si>
  <si>
    <t>Лицевой счёт 2023г</t>
  </si>
  <si>
    <t>Замена стояка отопления Квартира №74-82</t>
  </si>
  <si>
    <t>Замена прокладки на водосчетчике ХВС Подвал №1</t>
  </si>
  <si>
    <t>Ремонт стояка отопления в кухне Квартира №141</t>
  </si>
  <si>
    <t>Итого за февраль</t>
  </si>
  <si>
    <t>Очистка подъездных козырьков от снега 2 шт</t>
  </si>
  <si>
    <t xml:space="preserve">Закрепление сетки на вентиляции от птиц </t>
  </si>
  <si>
    <t>Замена автомата в ВРУ №2</t>
  </si>
  <si>
    <t>Замена шаровых кранов на стояках отопления в подвалах №1,2</t>
  </si>
  <si>
    <t>Замена доводчика входной двери Подъезд №1</t>
  </si>
  <si>
    <t>Отключение подъездного отопления</t>
  </si>
  <si>
    <t>Итого за март</t>
  </si>
  <si>
    <t>Ремонт тамбурной двери Подъезд №1,2</t>
  </si>
  <si>
    <t>Стоимость досок объявлений 2 шт</t>
  </si>
  <si>
    <t>Замена светодидных лампочек 10 штук</t>
  </si>
  <si>
    <t>Монтаж кранов на чердаке для развоздушки отопления Подъезд №1,2</t>
  </si>
  <si>
    <t>Устранение течи на стояке отопления Квартира №60</t>
  </si>
  <si>
    <t>Замена стояков отопления Квартира №60,52</t>
  </si>
  <si>
    <t>Итого за апрель</t>
  </si>
  <si>
    <t>Установка досок объявлений</t>
  </si>
  <si>
    <t xml:space="preserve">Май </t>
  </si>
  <si>
    <t>Отключение  отопления</t>
  </si>
  <si>
    <t xml:space="preserve">Вывод воды для полива </t>
  </si>
  <si>
    <t xml:space="preserve">Итого за май </t>
  </si>
  <si>
    <t>Открытие и закрытие окон для мытья</t>
  </si>
  <si>
    <t>Установка дверных упоров на подъездных дверях</t>
  </si>
  <si>
    <t>Покраска бордюр на придомовой территории</t>
  </si>
  <si>
    <t>Вывод водопровода уборщице</t>
  </si>
  <si>
    <t>Итого за июнь</t>
  </si>
  <si>
    <t>Ревизия в ВРУ №1,2</t>
  </si>
  <si>
    <t>Привоз песка на придомовую территорию</t>
  </si>
  <si>
    <t>Раскидывание песка на десткой площадке</t>
  </si>
  <si>
    <t>Скос травы на придомовой территории</t>
  </si>
  <si>
    <t>Выдана председателю МКД краска</t>
  </si>
  <si>
    <t>Промывка и опрессовка системы теплоснабжения</t>
  </si>
  <si>
    <t>Итого за июль</t>
  </si>
  <si>
    <t>Гермитизация балкона Квартира №60</t>
  </si>
  <si>
    <t>Установка абонентской трубки Квартира №62</t>
  </si>
  <si>
    <t>Замена стояка канализации в подвал Квартира №83</t>
  </si>
  <si>
    <t>Замена стояка отопления Квартира №86</t>
  </si>
  <si>
    <t>Замена отвода на стояке отопления Квартира №50</t>
  </si>
  <si>
    <t>Итого за август</t>
  </si>
  <si>
    <t>Изготовление и установка защитного короба под ливневую канализацию Подъезд №2  9 этаж</t>
  </si>
  <si>
    <t>Сделали отверстие сварочнымм электродами для слива дождевой воды на площадке под мусорные контейнеры</t>
  </si>
  <si>
    <t>Итого за сентябрь</t>
  </si>
  <si>
    <t>Замена автомата в ВРУ №1</t>
  </si>
  <si>
    <t>Работы по установке и наладке дополнительного оборудования для системы видеонаблюдения (за июль)</t>
  </si>
  <si>
    <t>Замена участка трубы на стояке отопления Квартира №132</t>
  </si>
  <si>
    <t>Итого за октябрь</t>
  </si>
  <si>
    <t>Удлинение водосточной трубы у подъезда №1</t>
  </si>
  <si>
    <t>Ремонт ливневой трубы Подъезд №1</t>
  </si>
  <si>
    <t xml:space="preserve">Замазка швов по периметру дома </t>
  </si>
  <si>
    <t>Итого за ноябрь</t>
  </si>
  <si>
    <t>Установка проушан для замка люка выхода на крышу. Сварочные работы Подъезд №1</t>
  </si>
  <si>
    <t>Замена доводчика входной двери Подъезд №2</t>
  </si>
  <si>
    <t>Установка ограждений под мусорные баки после урагана</t>
  </si>
  <si>
    <t xml:space="preserve">Текущий ремонт </t>
  </si>
  <si>
    <t>Итого за декабрь</t>
  </si>
  <si>
    <t>Уборка снега с козырьков подъездов</t>
  </si>
  <si>
    <t>Замена стояков отопления Квартира №30</t>
  </si>
  <si>
    <t>Замена стояков отопления Квартира №18</t>
  </si>
  <si>
    <t>Установка елки</t>
  </si>
  <si>
    <t>Украшение елки гирляндой, подключение удлинителя к елки</t>
  </si>
  <si>
    <t>Анком ремонтные работы Подъезд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</si>
</sst>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7" fillId="0" borderId="1" xfId="0" applyFont="1" applyBorder="1" applyAlignment="1">
      <alignment wrapText="1"/>
    </xf>
    <xf numFmtId="2" fontId="6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opLeftCell="A55" workbookViewId="0">
      <selection activeCell="C67" sqref="C6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8"/>
      <c r="B5" s="59" t="s">
        <v>2</v>
      </c>
      <c r="C5" s="58"/>
      <c r="D5" s="58"/>
      <c r="E5" s="1"/>
      <c r="F5" s="1"/>
      <c r="G5" s="1"/>
      <c r="H5" s="1"/>
    </row>
    <row r="6" spans="1:8" ht="30" x14ac:dyDescent="0.25">
      <c r="A6" s="60">
        <v>1</v>
      </c>
      <c r="B6" s="60" t="s">
        <v>57</v>
      </c>
      <c r="C6" s="60">
        <v>1223.92</v>
      </c>
      <c r="D6" s="59"/>
      <c r="E6" s="1"/>
      <c r="F6" s="1"/>
    </row>
    <row r="7" spans="1:8" ht="60" x14ac:dyDescent="0.25">
      <c r="A7" s="60">
        <v>2</v>
      </c>
      <c r="B7" s="60" t="s">
        <v>62</v>
      </c>
      <c r="C7" s="60">
        <v>935</v>
      </c>
      <c r="D7" s="60"/>
      <c r="E7" s="1"/>
      <c r="F7" s="1"/>
    </row>
    <row r="8" spans="1:8" x14ac:dyDescent="0.25">
      <c r="A8" s="60">
        <v>3</v>
      </c>
      <c r="B8" s="60" t="s">
        <v>66</v>
      </c>
      <c r="C8" s="60">
        <v>1163.8</v>
      </c>
      <c r="D8" s="60"/>
      <c r="E8" s="1"/>
      <c r="F8" s="1"/>
    </row>
    <row r="9" spans="1:8" x14ac:dyDescent="0.25">
      <c r="A9" s="60"/>
      <c r="B9" s="59" t="s">
        <v>63</v>
      </c>
      <c r="C9" s="59">
        <f>SUM(C6:C8)</f>
        <v>3322.7200000000003</v>
      </c>
      <c r="D9" s="59">
        <f>C9</f>
        <v>3322.7200000000003</v>
      </c>
      <c r="E9" s="1"/>
      <c r="F9" s="1"/>
    </row>
    <row r="10" spans="1:8" x14ac:dyDescent="0.25">
      <c r="A10" s="58"/>
      <c r="B10" s="59" t="s">
        <v>5</v>
      </c>
      <c r="C10" s="58"/>
      <c r="D10" s="58"/>
      <c r="E10" s="1"/>
      <c r="F10" s="1"/>
    </row>
    <row r="11" spans="1:8" ht="30" x14ac:dyDescent="0.25">
      <c r="A11" s="60">
        <v>1</v>
      </c>
      <c r="B11" s="60" t="s">
        <v>57</v>
      </c>
      <c r="C11" s="60">
        <v>1223.92</v>
      </c>
      <c r="D11" s="59"/>
      <c r="E11" s="1"/>
      <c r="F11" s="1"/>
    </row>
    <row r="12" spans="1:8" s="5" customFormat="1" ht="60" x14ac:dyDescent="0.25">
      <c r="A12" s="60">
        <v>2</v>
      </c>
      <c r="B12" s="60" t="s">
        <v>62</v>
      </c>
      <c r="C12" s="60">
        <v>935</v>
      </c>
      <c r="D12" s="60"/>
      <c r="E12" s="4"/>
      <c r="F12" s="4"/>
    </row>
    <row r="13" spans="1:8" s="5" customFormat="1" x14ac:dyDescent="0.25">
      <c r="A13" s="60">
        <v>3</v>
      </c>
      <c r="B13" s="60" t="s">
        <v>68</v>
      </c>
      <c r="C13" s="60">
        <v>3346.9</v>
      </c>
      <c r="D13" s="59"/>
      <c r="E13" s="4"/>
      <c r="F13" s="4"/>
    </row>
    <row r="14" spans="1:8" s="5" customFormat="1" ht="30" x14ac:dyDescent="0.25">
      <c r="A14" s="60">
        <v>4</v>
      </c>
      <c r="B14" s="60" t="s">
        <v>69</v>
      </c>
      <c r="C14" s="60">
        <v>1070</v>
      </c>
      <c r="D14" s="59"/>
      <c r="E14" s="4"/>
      <c r="F14" s="4"/>
    </row>
    <row r="15" spans="1:8" s="5" customFormat="1" x14ac:dyDescent="0.25">
      <c r="A15" s="60">
        <v>5</v>
      </c>
      <c r="B15" s="60" t="s">
        <v>70</v>
      </c>
      <c r="C15" s="60">
        <v>2885.41</v>
      </c>
      <c r="D15" s="59"/>
      <c r="E15" s="4"/>
      <c r="F15" s="4"/>
    </row>
    <row r="16" spans="1:8" s="5" customFormat="1" x14ac:dyDescent="0.25">
      <c r="A16" s="60"/>
      <c r="B16" s="59" t="s">
        <v>71</v>
      </c>
      <c r="C16" s="59">
        <f>SUM(C11:C15)</f>
        <v>9461.23</v>
      </c>
      <c r="D16" s="59">
        <f>C16+D9</f>
        <v>12783.95</v>
      </c>
      <c r="E16" s="4"/>
      <c r="F16" s="4"/>
    </row>
    <row r="17" spans="1:6" x14ac:dyDescent="0.25">
      <c r="A17" s="58"/>
      <c r="B17" s="59" t="s">
        <v>3</v>
      </c>
      <c r="C17" s="58"/>
      <c r="D17" s="58"/>
      <c r="E17" s="1"/>
      <c r="F17" s="1"/>
    </row>
    <row r="18" spans="1:6" ht="30" x14ac:dyDescent="0.25">
      <c r="A18" s="60">
        <v>1</v>
      </c>
      <c r="B18" s="60" t="s">
        <v>57</v>
      </c>
      <c r="C18" s="60">
        <v>1223.92</v>
      </c>
      <c r="D18" s="59"/>
      <c r="E18" s="1"/>
      <c r="F18" s="1"/>
    </row>
    <row r="19" spans="1:6" ht="60" x14ac:dyDescent="0.25">
      <c r="A19" s="60">
        <v>2</v>
      </c>
      <c r="B19" s="60" t="s">
        <v>62</v>
      </c>
      <c r="C19" s="60">
        <v>935</v>
      </c>
      <c r="D19" s="60"/>
      <c r="E19" s="1"/>
      <c r="F19" s="1"/>
    </row>
    <row r="20" spans="1:6" x14ac:dyDescent="0.25">
      <c r="A20" s="60">
        <v>3</v>
      </c>
      <c r="B20" s="60" t="s">
        <v>77</v>
      </c>
      <c r="C20" s="60">
        <v>264.64999999999998</v>
      </c>
      <c r="D20" s="59"/>
      <c r="E20" s="1"/>
      <c r="F20" s="1"/>
    </row>
    <row r="21" spans="1:6" x14ac:dyDescent="0.25">
      <c r="A21" s="60"/>
      <c r="B21" s="59" t="s">
        <v>78</v>
      </c>
      <c r="C21" s="59">
        <f>SUM(C18:C20)</f>
        <v>2423.5700000000002</v>
      </c>
      <c r="D21" s="59">
        <f>C21+D16</f>
        <v>15207.52</v>
      </c>
      <c r="E21" s="1"/>
      <c r="F21" s="1"/>
    </row>
    <row r="22" spans="1:6" s="5" customFormat="1" x14ac:dyDescent="0.25">
      <c r="A22" s="58"/>
      <c r="B22" s="59" t="s">
        <v>7</v>
      </c>
      <c r="C22" s="58"/>
      <c r="D22" s="58"/>
      <c r="E22" s="4"/>
      <c r="F22" s="4"/>
    </row>
    <row r="23" spans="1:6" s="5" customFormat="1" ht="30" x14ac:dyDescent="0.25">
      <c r="A23" s="60">
        <v>1</v>
      </c>
      <c r="B23" s="60" t="s">
        <v>57</v>
      </c>
      <c r="C23" s="60">
        <v>1223.92</v>
      </c>
      <c r="D23" s="59"/>
      <c r="E23" s="4"/>
      <c r="F23" s="4"/>
    </row>
    <row r="24" spans="1:6" s="5" customFormat="1" ht="60" x14ac:dyDescent="0.25">
      <c r="A24" s="60">
        <v>2</v>
      </c>
      <c r="B24" s="60" t="s">
        <v>62</v>
      </c>
      <c r="C24" s="60">
        <v>935</v>
      </c>
      <c r="D24" s="60"/>
      <c r="E24" s="4"/>
      <c r="F24" s="4"/>
    </row>
    <row r="25" spans="1:6" ht="30" x14ac:dyDescent="0.25">
      <c r="A25" s="60">
        <v>3</v>
      </c>
      <c r="B25" s="60" t="s">
        <v>82</v>
      </c>
      <c r="C25" s="60">
        <v>8188</v>
      </c>
      <c r="D25" s="59"/>
      <c r="E25" s="1"/>
      <c r="F25" s="1"/>
    </row>
    <row r="26" spans="1:6" ht="30" x14ac:dyDescent="0.25">
      <c r="A26" s="60">
        <v>4</v>
      </c>
      <c r="B26" s="60" t="s">
        <v>83</v>
      </c>
      <c r="C26" s="60">
        <v>895.35</v>
      </c>
      <c r="D26" s="60"/>
      <c r="E26" s="1"/>
      <c r="F26" s="1"/>
    </row>
    <row r="27" spans="1:6" x14ac:dyDescent="0.25">
      <c r="A27" s="60">
        <v>5</v>
      </c>
      <c r="B27" s="60" t="s">
        <v>84</v>
      </c>
      <c r="C27" s="60">
        <v>9260</v>
      </c>
      <c r="D27" s="59"/>
      <c r="E27" s="1"/>
      <c r="F27" s="1"/>
    </row>
    <row r="28" spans="1:6" x14ac:dyDescent="0.25">
      <c r="A28" s="60"/>
      <c r="B28" s="59" t="s">
        <v>85</v>
      </c>
      <c r="C28" s="59">
        <f>SUM(C23:C27)</f>
        <v>20502.27</v>
      </c>
      <c r="D28" s="59">
        <f>C28+D21</f>
        <v>35709.79</v>
      </c>
      <c r="E28" s="1"/>
      <c r="F28" s="1"/>
    </row>
    <row r="29" spans="1:6" x14ac:dyDescent="0.25">
      <c r="A29" s="58"/>
      <c r="B29" s="59" t="s">
        <v>87</v>
      </c>
      <c r="C29" s="58"/>
      <c r="D29" s="58"/>
      <c r="E29" s="1"/>
      <c r="F29" s="1"/>
    </row>
    <row r="30" spans="1:6" ht="30" x14ac:dyDescent="0.25">
      <c r="A30" s="60">
        <v>1</v>
      </c>
      <c r="B30" s="60" t="s">
        <v>57</v>
      </c>
      <c r="C30" s="60">
        <v>1223.92</v>
      </c>
      <c r="D30" s="59"/>
      <c r="E30" s="1"/>
      <c r="F30" s="1"/>
    </row>
    <row r="31" spans="1:6" ht="60" x14ac:dyDescent="0.25">
      <c r="A31" s="60">
        <v>2</v>
      </c>
      <c r="B31" s="60" t="s">
        <v>62</v>
      </c>
      <c r="C31" s="60">
        <v>935</v>
      </c>
      <c r="D31" s="60"/>
      <c r="E31" s="1"/>
      <c r="F31" s="1"/>
    </row>
    <row r="32" spans="1:6" x14ac:dyDescent="0.25">
      <c r="A32" s="60">
        <v>3</v>
      </c>
      <c r="B32" s="60" t="s">
        <v>88</v>
      </c>
      <c r="C32" s="60">
        <v>395</v>
      </c>
      <c r="D32" s="59"/>
      <c r="E32" s="1"/>
      <c r="F32" s="1"/>
    </row>
    <row r="33" spans="1:6" x14ac:dyDescent="0.25">
      <c r="A33" s="60">
        <v>4</v>
      </c>
      <c r="B33" s="60" t="s">
        <v>89</v>
      </c>
      <c r="C33" s="60">
        <v>3401.8</v>
      </c>
      <c r="D33" s="59"/>
      <c r="E33" s="1"/>
      <c r="F33" s="1"/>
    </row>
    <row r="34" spans="1:6" x14ac:dyDescent="0.25">
      <c r="A34" s="60"/>
      <c r="B34" s="59" t="s">
        <v>90</v>
      </c>
      <c r="C34" s="59">
        <f>SUM(C30:C33)</f>
        <v>5955.72</v>
      </c>
      <c r="D34" s="59">
        <f>C34+D28</f>
        <v>41665.51</v>
      </c>
      <c r="E34" s="1"/>
      <c r="F34" s="1"/>
    </row>
    <row r="35" spans="1:6" x14ac:dyDescent="0.25">
      <c r="A35" s="58"/>
      <c r="B35" s="59" t="s">
        <v>9</v>
      </c>
      <c r="C35" s="58"/>
      <c r="D35" s="58"/>
      <c r="E35" s="1"/>
      <c r="F35" s="1"/>
    </row>
    <row r="36" spans="1:6" ht="30" x14ac:dyDescent="0.25">
      <c r="A36" s="60">
        <v>1</v>
      </c>
      <c r="B36" s="60" t="s">
        <v>57</v>
      </c>
      <c r="C36" s="60">
        <v>1223.92</v>
      </c>
      <c r="D36" s="59"/>
      <c r="E36" s="1"/>
      <c r="F36" s="1"/>
    </row>
    <row r="37" spans="1:6" ht="60" x14ac:dyDescent="0.25">
      <c r="A37" s="60">
        <v>2</v>
      </c>
      <c r="B37" s="60" t="s">
        <v>62</v>
      </c>
      <c r="C37" s="60">
        <v>935</v>
      </c>
      <c r="D37" s="60"/>
      <c r="E37" s="1"/>
      <c r="F37" s="1"/>
    </row>
    <row r="38" spans="1:6" x14ac:dyDescent="0.25">
      <c r="A38" s="60">
        <v>3</v>
      </c>
      <c r="B38" s="60" t="s">
        <v>94</v>
      </c>
      <c r="C38" s="60">
        <f>395+4077.6</f>
        <v>4472.6000000000004</v>
      </c>
      <c r="D38" s="59"/>
      <c r="E38" s="1"/>
      <c r="F38" s="1"/>
    </row>
    <row r="39" spans="1:6" x14ac:dyDescent="0.25">
      <c r="A39" s="60"/>
      <c r="B39" s="59" t="s">
        <v>95</v>
      </c>
      <c r="C39" s="59">
        <f>SUM(C36:C38)</f>
        <v>6631.52</v>
      </c>
      <c r="D39" s="59">
        <f>C39+D34</f>
        <v>48297.03</v>
      </c>
      <c r="E39" s="1"/>
      <c r="F39" s="1"/>
    </row>
    <row r="40" spans="1:6" x14ac:dyDescent="0.25">
      <c r="A40" s="58"/>
      <c r="B40" s="59" t="s">
        <v>10</v>
      </c>
      <c r="C40" s="58"/>
      <c r="D40" s="58"/>
      <c r="E40" s="1"/>
      <c r="F40" s="1"/>
    </row>
    <row r="41" spans="1:6" ht="30" x14ac:dyDescent="0.25">
      <c r="A41" s="60">
        <v>1</v>
      </c>
      <c r="B41" s="60" t="s">
        <v>57</v>
      </c>
      <c r="C41" s="60">
        <v>1223.92</v>
      </c>
      <c r="D41" s="59"/>
      <c r="E41" s="1"/>
      <c r="F41" s="1"/>
    </row>
    <row r="42" spans="1:6" ht="60" x14ac:dyDescent="0.25">
      <c r="A42" s="60">
        <v>2</v>
      </c>
      <c r="B42" s="60" t="s">
        <v>62</v>
      </c>
      <c r="C42" s="60">
        <v>935</v>
      </c>
      <c r="D42" s="60"/>
      <c r="E42" s="1"/>
      <c r="F42" s="1"/>
    </row>
    <row r="43" spans="1:6" x14ac:dyDescent="0.25">
      <c r="A43" s="60">
        <v>3</v>
      </c>
      <c r="B43" s="60" t="s">
        <v>101</v>
      </c>
      <c r="C43" s="60">
        <v>3851.25</v>
      </c>
      <c r="D43" s="59"/>
      <c r="E43" s="1"/>
      <c r="F43" s="1"/>
    </row>
    <row r="44" spans="1:6" x14ac:dyDescent="0.25">
      <c r="A44" s="60"/>
      <c r="B44" s="59" t="s">
        <v>102</v>
      </c>
      <c r="C44" s="59">
        <f>SUM(C41:C43)</f>
        <v>6010.17</v>
      </c>
      <c r="D44" s="59">
        <f>C44+D39</f>
        <v>54307.199999999997</v>
      </c>
      <c r="E44" s="1"/>
      <c r="F44" s="1"/>
    </row>
    <row r="45" spans="1:6" x14ac:dyDescent="0.25">
      <c r="A45" s="58"/>
      <c r="B45" s="59" t="s">
        <v>11</v>
      </c>
      <c r="C45" s="58"/>
      <c r="D45" s="58"/>
      <c r="E45" s="1"/>
      <c r="F45" s="1"/>
    </row>
    <row r="46" spans="1:6" ht="30" x14ac:dyDescent="0.25">
      <c r="A46" s="60">
        <v>1</v>
      </c>
      <c r="B46" s="60" t="s">
        <v>57</v>
      </c>
      <c r="C46" s="60">
        <v>1223.92</v>
      </c>
      <c r="D46" s="59"/>
      <c r="E46" s="1"/>
      <c r="F46" s="1"/>
    </row>
    <row r="47" spans="1:6" ht="60" x14ac:dyDescent="0.25">
      <c r="A47" s="60">
        <v>2</v>
      </c>
      <c r="B47" s="60" t="s">
        <v>62</v>
      </c>
      <c r="C47" s="60">
        <v>935</v>
      </c>
      <c r="D47" s="60"/>
      <c r="E47" s="1"/>
      <c r="F47" s="1"/>
    </row>
    <row r="48" spans="1:6" ht="30" x14ac:dyDescent="0.25">
      <c r="A48" s="60">
        <v>3</v>
      </c>
      <c r="B48" s="60" t="s">
        <v>105</v>
      </c>
      <c r="C48" s="60">
        <v>1865.76</v>
      </c>
      <c r="D48" s="59"/>
      <c r="E48" s="1"/>
      <c r="F48" s="1"/>
    </row>
    <row r="49" spans="1:6" x14ac:dyDescent="0.25">
      <c r="A49" s="60">
        <v>4</v>
      </c>
      <c r="B49" s="60" t="s">
        <v>106</v>
      </c>
      <c r="C49" s="60">
        <v>3158.2</v>
      </c>
      <c r="D49" s="60"/>
      <c r="E49" s="1"/>
      <c r="F49" s="1"/>
    </row>
    <row r="50" spans="1:6" ht="30" x14ac:dyDescent="0.25">
      <c r="A50" s="60">
        <v>5</v>
      </c>
      <c r="B50" s="60" t="s">
        <v>107</v>
      </c>
      <c r="C50" s="60">
        <v>2354</v>
      </c>
      <c r="D50" s="59"/>
      <c r="E50" s="1"/>
      <c r="F50" s="1"/>
    </row>
    <row r="51" spans="1:6" x14ac:dyDescent="0.25">
      <c r="A51" s="60"/>
      <c r="B51" s="59" t="s">
        <v>108</v>
      </c>
      <c r="C51" s="59">
        <f>SUM(C46:C50)</f>
        <v>9536.880000000001</v>
      </c>
      <c r="D51" s="59">
        <f>C51+D44</f>
        <v>63844.08</v>
      </c>
      <c r="E51" s="1"/>
      <c r="F51" s="1"/>
    </row>
    <row r="52" spans="1:6" x14ac:dyDescent="0.25">
      <c r="A52" s="58"/>
      <c r="B52" s="59" t="s">
        <v>12</v>
      </c>
      <c r="C52" s="58"/>
      <c r="D52" s="58"/>
      <c r="E52" s="1"/>
      <c r="F52" s="1"/>
    </row>
    <row r="53" spans="1:6" ht="30" x14ac:dyDescent="0.25">
      <c r="A53" s="60">
        <v>1</v>
      </c>
      <c r="B53" s="60" t="s">
        <v>57</v>
      </c>
      <c r="C53" s="60">
        <v>1223.92</v>
      </c>
      <c r="D53" s="59"/>
      <c r="E53" s="1"/>
      <c r="F53" s="1"/>
    </row>
    <row r="54" spans="1:6" ht="60" x14ac:dyDescent="0.25">
      <c r="A54" s="60">
        <v>2</v>
      </c>
      <c r="B54" s="60" t="s">
        <v>62</v>
      </c>
      <c r="C54" s="60">
        <v>935</v>
      </c>
      <c r="D54" s="60"/>
      <c r="E54" s="1"/>
      <c r="F54" s="1"/>
    </row>
    <row r="55" spans="1:6" x14ac:dyDescent="0.25">
      <c r="A55" s="60"/>
      <c r="B55" s="59" t="s">
        <v>111</v>
      </c>
      <c r="C55" s="59">
        <f>SUM(C53:C54)</f>
        <v>2158.92</v>
      </c>
      <c r="D55" s="59">
        <f>C55+D51</f>
        <v>66003</v>
      </c>
      <c r="E55" s="1"/>
      <c r="F55" s="1"/>
    </row>
    <row r="56" spans="1:6" x14ac:dyDescent="0.25">
      <c r="A56" s="58"/>
      <c r="B56" s="59" t="s">
        <v>13</v>
      </c>
      <c r="C56" s="58"/>
      <c r="D56" s="58"/>
      <c r="E56" s="1"/>
      <c r="F56" s="1"/>
    </row>
    <row r="57" spans="1:6" ht="30" x14ac:dyDescent="0.25">
      <c r="A57" s="60">
        <v>1</v>
      </c>
      <c r="B57" s="60" t="s">
        <v>57</v>
      </c>
      <c r="C57" s="60">
        <v>1223.92</v>
      </c>
      <c r="D57" s="59"/>
      <c r="E57" s="1"/>
      <c r="F57" s="1"/>
    </row>
    <row r="58" spans="1:6" ht="60" x14ac:dyDescent="0.25">
      <c r="A58" s="60">
        <v>2</v>
      </c>
      <c r="B58" s="60" t="s">
        <v>62</v>
      </c>
      <c r="C58" s="60">
        <v>935</v>
      </c>
      <c r="D58" s="60"/>
      <c r="E58" s="1"/>
      <c r="F58" s="1"/>
    </row>
    <row r="59" spans="1:6" ht="30" x14ac:dyDescent="0.25">
      <c r="A59" s="11">
        <v>3</v>
      </c>
      <c r="B59" s="11" t="s">
        <v>114</v>
      </c>
      <c r="C59" s="11">
        <v>1294.8</v>
      </c>
      <c r="D59" s="3"/>
      <c r="E59" s="1"/>
      <c r="F59" s="1"/>
    </row>
    <row r="60" spans="1:6" x14ac:dyDescent="0.25">
      <c r="A60" s="11"/>
      <c r="B60" s="3" t="s">
        <v>115</v>
      </c>
      <c r="C60" s="3">
        <f>SUM(C57:C59)</f>
        <v>3453.7200000000003</v>
      </c>
      <c r="D60" s="3">
        <f>C60+D55</f>
        <v>69456.72</v>
      </c>
      <c r="E60" s="1"/>
      <c r="F60" s="1"/>
    </row>
    <row r="61" spans="1:6" x14ac:dyDescent="0.25">
      <c r="A61" s="58"/>
      <c r="B61" s="59" t="s">
        <v>14</v>
      </c>
      <c r="C61" s="58"/>
      <c r="D61" s="58"/>
      <c r="E61" s="1"/>
      <c r="F61" s="1"/>
    </row>
    <row r="62" spans="1:6" ht="30" x14ac:dyDescent="0.25">
      <c r="A62" s="60">
        <v>1</v>
      </c>
      <c r="B62" s="60" t="s">
        <v>57</v>
      </c>
      <c r="C62" s="60">
        <v>1223.92</v>
      </c>
      <c r="D62" s="59"/>
      <c r="E62" s="1"/>
      <c r="F62" s="1"/>
    </row>
    <row r="63" spans="1:6" ht="60" x14ac:dyDescent="0.25">
      <c r="A63" s="60">
        <v>2</v>
      </c>
      <c r="B63" s="60" t="s">
        <v>62</v>
      </c>
      <c r="C63" s="60">
        <v>935</v>
      </c>
      <c r="D63" s="60"/>
      <c r="E63" s="1"/>
      <c r="F63" s="1"/>
    </row>
    <row r="64" spans="1:6" x14ac:dyDescent="0.25">
      <c r="A64" s="60"/>
      <c r="B64" s="59" t="s">
        <v>119</v>
      </c>
      <c r="C64" s="59">
        <f>SUM(C62:C63)</f>
        <v>2158.92</v>
      </c>
      <c r="D64" s="59">
        <f>C64+D60</f>
        <v>71615.64</v>
      </c>
      <c r="E64" s="1"/>
      <c r="F64" s="1"/>
    </row>
    <row r="65" spans="1:6" x14ac:dyDescent="0.25">
      <c r="A65" s="58"/>
      <c r="B65" s="59" t="s">
        <v>15</v>
      </c>
      <c r="C65" s="58"/>
      <c r="D65" s="58"/>
      <c r="E65" s="1"/>
      <c r="F65" s="1"/>
    </row>
    <row r="66" spans="1:6" ht="30" x14ac:dyDescent="0.25">
      <c r="A66" s="60">
        <v>1</v>
      </c>
      <c r="B66" s="60" t="s">
        <v>57</v>
      </c>
      <c r="C66" s="60">
        <v>1223.92</v>
      </c>
      <c r="D66" s="59"/>
      <c r="E66" s="1"/>
      <c r="F66" s="1"/>
    </row>
    <row r="67" spans="1:6" ht="60" x14ac:dyDescent="0.25">
      <c r="A67" s="60">
        <v>2</v>
      </c>
      <c r="B67" s="60" t="s">
        <v>62</v>
      </c>
      <c r="C67" s="60">
        <v>935</v>
      </c>
      <c r="D67" s="60"/>
      <c r="E67" s="1"/>
      <c r="F67" s="1"/>
    </row>
    <row r="68" spans="1:6" x14ac:dyDescent="0.25">
      <c r="A68" s="60"/>
      <c r="B68" s="59" t="s">
        <v>124</v>
      </c>
      <c r="C68" s="59">
        <f>SUM(C66:C67)</f>
        <v>2158.92</v>
      </c>
      <c r="D68" s="59">
        <f>C68+D64</f>
        <v>73774.559999999998</v>
      </c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11"/>
      <c r="C71" s="11"/>
      <c r="D71" s="3"/>
      <c r="E71" s="1"/>
      <c r="F71" s="1"/>
    </row>
    <row r="72" spans="1:6" x14ac:dyDescent="0.25">
      <c r="A72" s="11"/>
      <c r="B72" s="40"/>
      <c r="C72" s="11"/>
      <c r="D72" s="3"/>
      <c r="E72" s="1"/>
      <c r="F7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2815-F24D-4EB1-A5AA-4CCEC7528183}">
  <dimension ref="A1:H31"/>
  <sheetViews>
    <sheetView workbookViewId="0">
      <selection activeCell="B16" sqref="B1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51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123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76</v>
      </c>
      <c r="C6" s="39">
        <v>3200</v>
      </c>
      <c r="D6" s="3"/>
    </row>
    <row r="7" spans="1:8" x14ac:dyDescent="0.25">
      <c r="A7" s="13"/>
      <c r="B7" s="3" t="s">
        <v>10</v>
      </c>
      <c r="C7" s="39"/>
      <c r="D7" s="12"/>
    </row>
    <row r="8" spans="1:8" x14ac:dyDescent="0.25">
      <c r="A8" s="13">
        <v>1</v>
      </c>
      <c r="B8" s="11" t="s">
        <v>104</v>
      </c>
      <c r="C8" s="20">
        <v>850</v>
      </c>
      <c r="D8" s="50"/>
    </row>
    <row r="9" spans="1:8" x14ac:dyDescent="0.25">
      <c r="A9" s="32"/>
      <c r="B9" s="33" t="s">
        <v>12</v>
      </c>
      <c r="C9" s="13"/>
      <c r="D9" s="12"/>
    </row>
    <row r="10" spans="1:8" ht="45" x14ac:dyDescent="0.25">
      <c r="A10" s="14">
        <v>1</v>
      </c>
      <c r="B10" s="69" t="s">
        <v>113</v>
      </c>
      <c r="C10" s="57">
        <v>15290</v>
      </c>
      <c r="D10" s="52"/>
    </row>
    <row r="11" spans="1:8" x14ac:dyDescent="0.25">
      <c r="A11" s="13"/>
      <c r="B11" s="3" t="s">
        <v>13</v>
      </c>
      <c r="C11" s="13"/>
      <c r="D11" s="13"/>
    </row>
    <row r="12" spans="1:8" x14ac:dyDescent="0.25">
      <c r="A12" s="13">
        <v>5</v>
      </c>
      <c r="B12" s="11" t="s">
        <v>118</v>
      </c>
      <c r="C12" s="13">
        <v>3400</v>
      </c>
      <c r="D12" s="12"/>
    </row>
    <row r="13" spans="1:8" x14ac:dyDescent="0.25">
      <c r="A13" s="13"/>
      <c r="B13" s="3" t="s">
        <v>14</v>
      </c>
      <c r="C13" s="13"/>
      <c r="D13" s="12"/>
    </row>
    <row r="14" spans="1:8" x14ac:dyDescent="0.25">
      <c r="A14" s="13">
        <v>1</v>
      </c>
      <c r="B14" s="11" t="s">
        <v>121</v>
      </c>
      <c r="C14" s="3">
        <v>3200</v>
      </c>
      <c r="D14" s="3"/>
    </row>
    <row r="15" spans="1:8" ht="15.75" x14ac:dyDescent="0.25">
      <c r="A15" s="53"/>
      <c r="B15" s="38" t="s">
        <v>5</v>
      </c>
      <c r="C15" s="38"/>
      <c r="D15" s="53"/>
    </row>
    <row r="16" spans="1:8" ht="30" x14ac:dyDescent="0.25">
      <c r="A16" s="53">
        <v>1</v>
      </c>
      <c r="B16" s="11" t="s">
        <v>75</v>
      </c>
      <c r="C16" s="11">
        <f>12590.3+15058+29786.9</f>
        <v>57435.199999999997</v>
      </c>
      <c r="D16" s="38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abSelected="1" topLeftCell="A42" workbookViewId="0">
      <selection activeCell="C69" sqref="C69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1" t="s">
        <v>65</v>
      </c>
      <c r="C1" s="71"/>
      <c r="D1" s="71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1" t="s">
        <v>6</v>
      </c>
      <c r="C3" s="71"/>
      <c r="D3" s="71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8"/>
      <c r="B5" s="59" t="s">
        <v>2</v>
      </c>
      <c r="C5" s="58"/>
      <c r="D5" s="58"/>
      <c r="E5" s="1"/>
      <c r="F5" s="1"/>
      <c r="G5" s="1"/>
    </row>
    <row r="6" spans="1:15" x14ac:dyDescent="0.25">
      <c r="A6" s="58">
        <v>1</v>
      </c>
      <c r="B6" s="60" t="s">
        <v>59</v>
      </c>
      <c r="C6" s="60">
        <v>5184</v>
      </c>
      <c r="D6" s="61"/>
      <c r="E6" s="1"/>
      <c r="F6" s="1"/>
      <c r="G6" s="1"/>
    </row>
    <row r="7" spans="1:15" s="1" customFormat="1" x14ac:dyDescent="0.25">
      <c r="A7" s="60">
        <v>2</v>
      </c>
      <c r="B7" s="60" t="s">
        <v>60</v>
      </c>
      <c r="C7" s="60">
        <v>4176</v>
      </c>
      <c r="D7" s="60"/>
      <c r="H7"/>
      <c r="I7"/>
      <c r="J7"/>
      <c r="K7"/>
      <c r="L7"/>
      <c r="M7"/>
      <c r="N7"/>
      <c r="O7"/>
    </row>
    <row r="8" spans="1:15" s="4" customFormat="1" x14ac:dyDescent="0.25">
      <c r="A8" s="60"/>
      <c r="B8" s="59" t="s">
        <v>63</v>
      </c>
      <c r="C8" s="59">
        <f>SUM(C6:C7)</f>
        <v>9360</v>
      </c>
      <c r="D8" s="59">
        <f>C8</f>
        <v>9360</v>
      </c>
      <c r="F8" s="1"/>
      <c r="H8"/>
      <c r="I8"/>
      <c r="J8"/>
      <c r="K8"/>
      <c r="L8"/>
      <c r="M8"/>
      <c r="N8"/>
      <c r="O8"/>
    </row>
    <row r="9" spans="1:15" s="1" customFormat="1" ht="15" customHeight="1" x14ac:dyDescent="0.25">
      <c r="A9" s="58"/>
      <c r="B9" s="59" t="s">
        <v>5</v>
      </c>
      <c r="C9" s="58"/>
      <c r="D9" s="58"/>
      <c r="H9"/>
      <c r="I9"/>
      <c r="J9"/>
      <c r="K9"/>
      <c r="L9"/>
      <c r="M9"/>
      <c r="N9"/>
      <c r="O9"/>
    </row>
    <row r="10" spans="1:15" s="1" customFormat="1" x14ac:dyDescent="0.25">
      <c r="A10" s="58">
        <v>1</v>
      </c>
      <c r="B10" s="60" t="s">
        <v>59</v>
      </c>
      <c r="C10" s="60">
        <v>5184</v>
      </c>
      <c r="D10" s="61"/>
      <c r="H10"/>
      <c r="I10"/>
      <c r="J10"/>
      <c r="K10"/>
      <c r="L10"/>
      <c r="M10"/>
      <c r="N10"/>
      <c r="O10"/>
    </row>
    <row r="11" spans="1:15" s="1" customFormat="1" x14ac:dyDescent="0.25">
      <c r="A11" s="60">
        <v>2</v>
      </c>
      <c r="B11" s="60" t="s">
        <v>60</v>
      </c>
      <c r="C11" s="60">
        <v>4176</v>
      </c>
      <c r="D11" s="60"/>
      <c r="H11"/>
      <c r="I11"/>
      <c r="J11"/>
      <c r="K11"/>
      <c r="L11"/>
      <c r="M11"/>
      <c r="N11"/>
      <c r="O11"/>
    </row>
    <row r="12" spans="1:15" s="1" customFormat="1" x14ac:dyDescent="0.25">
      <c r="A12" s="60">
        <v>3</v>
      </c>
      <c r="B12" s="60" t="s">
        <v>72</v>
      </c>
      <c r="C12" s="60">
        <v>765</v>
      </c>
      <c r="D12" s="60"/>
      <c r="H12"/>
      <c r="I12"/>
      <c r="J12"/>
      <c r="K12"/>
      <c r="L12"/>
      <c r="M12"/>
      <c r="N12"/>
      <c r="O12"/>
    </row>
    <row r="13" spans="1:15" s="4" customFormat="1" x14ac:dyDescent="0.25">
      <c r="A13" s="60">
        <v>4</v>
      </c>
      <c r="B13" s="60" t="s">
        <v>73</v>
      </c>
      <c r="C13" s="60">
        <v>8319.2000000000007</v>
      </c>
      <c r="D13" s="59"/>
      <c r="H13"/>
      <c r="I13"/>
      <c r="J13"/>
      <c r="K13"/>
      <c r="L13"/>
      <c r="M13"/>
      <c r="N13"/>
      <c r="O13"/>
    </row>
    <row r="14" spans="1:15" s="4" customFormat="1" x14ac:dyDescent="0.25">
      <c r="A14" s="60"/>
      <c r="B14" s="59" t="s">
        <v>71</v>
      </c>
      <c r="C14" s="59">
        <f>SUM(C10:C13)</f>
        <v>18444.2</v>
      </c>
      <c r="D14" s="59">
        <f>C14+D8</f>
        <v>27804.2</v>
      </c>
      <c r="H14"/>
      <c r="I14"/>
      <c r="J14"/>
      <c r="K14"/>
      <c r="L14"/>
      <c r="M14"/>
      <c r="N14"/>
      <c r="O14"/>
    </row>
    <row r="15" spans="1:15" s="4" customFormat="1" x14ac:dyDescent="0.25">
      <c r="A15" s="58"/>
      <c r="B15" s="59" t="s">
        <v>3</v>
      </c>
      <c r="C15" s="58"/>
      <c r="D15" s="58"/>
      <c r="H15"/>
      <c r="I15"/>
      <c r="J15"/>
      <c r="K15"/>
      <c r="L15"/>
      <c r="M15"/>
      <c r="N15"/>
      <c r="O15"/>
    </row>
    <row r="16" spans="1:15" s="4" customFormat="1" x14ac:dyDescent="0.25">
      <c r="A16" s="58">
        <v>1</v>
      </c>
      <c r="B16" s="60" t="s">
        <v>59</v>
      </c>
      <c r="C16" s="60">
        <v>5184</v>
      </c>
      <c r="D16" s="61"/>
      <c r="H16"/>
      <c r="I16"/>
      <c r="J16"/>
      <c r="K16"/>
      <c r="L16"/>
      <c r="M16"/>
      <c r="N16"/>
      <c r="O16"/>
    </row>
    <row r="17" spans="1:15" s="4" customFormat="1" x14ac:dyDescent="0.25">
      <c r="A17" s="60">
        <v>2</v>
      </c>
      <c r="B17" s="60" t="s">
        <v>60</v>
      </c>
      <c r="C17" s="60">
        <v>4176</v>
      </c>
      <c r="D17" s="60"/>
      <c r="H17"/>
      <c r="I17"/>
      <c r="J17"/>
      <c r="K17"/>
      <c r="L17"/>
      <c r="M17"/>
      <c r="N17"/>
      <c r="O17"/>
    </row>
    <row r="18" spans="1:15" s="1" customFormat="1" x14ac:dyDescent="0.25">
      <c r="A18" s="60">
        <v>3</v>
      </c>
      <c r="B18" s="60" t="s">
        <v>79</v>
      </c>
      <c r="C18" s="60">
        <f>2815+940.4</f>
        <v>3755.4</v>
      </c>
      <c r="D18" s="59"/>
      <c r="H18"/>
      <c r="I18"/>
      <c r="J18"/>
      <c r="K18"/>
      <c r="L18"/>
      <c r="M18"/>
      <c r="N18"/>
      <c r="O18"/>
    </row>
    <row r="19" spans="1:15" s="1" customFormat="1" x14ac:dyDescent="0.25">
      <c r="A19" s="60">
        <v>4</v>
      </c>
      <c r="B19" s="60" t="s">
        <v>80</v>
      </c>
      <c r="C19" s="60">
        <v>9470</v>
      </c>
      <c r="D19" s="59"/>
      <c r="H19"/>
      <c r="I19"/>
      <c r="J19"/>
      <c r="K19"/>
      <c r="L19"/>
      <c r="M19"/>
      <c r="N19"/>
      <c r="O19"/>
    </row>
    <row r="20" spans="1:15" s="1" customFormat="1" x14ac:dyDescent="0.25">
      <c r="A20" s="58"/>
      <c r="B20" s="59" t="s">
        <v>78</v>
      </c>
      <c r="C20" s="59">
        <f>SUM(C16:C19)</f>
        <v>22585.4</v>
      </c>
      <c r="D20" s="59">
        <f>C20+D14</f>
        <v>50389.600000000006</v>
      </c>
      <c r="H20"/>
      <c r="I20"/>
      <c r="J20"/>
      <c r="K20"/>
      <c r="L20"/>
      <c r="M20"/>
      <c r="N20"/>
      <c r="O20"/>
    </row>
    <row r="21" spans="1:15" s="1" customFormat="1" x14ac:dyDescent="0.25">
      <c r="A21" s="58"/>
      <c r="B21" s="59" t="s">
        <v>7</v>
      </c>
      <c r="C21" s="58"/>
      <c r="D21" s="58"/>
      <c r="H21"/>
      <c r="I21"/>
      <c r="J21"/>
      <c r="K21"/>
      <c r="L21"/>
      <c r="M21"/>
      <c r="N21"/>
      <c r="O21"/>
    </row>
    <row r="22" spans="1:15" s="1" customFormat="1" x14ac:dyDescent="0.25">
      <c r="A22" s="58">
        <v>1</v>
      </c>
      <c r="B22" s="60" t="s">
        <v>59</v>
      </c>
      <c r="C22" s="60">
        <v>5184</v>
      </c>
      <c r="D22" s="61"/>
      <c r="H22"/>
      <c r="I22"/>
      <c r="J22"/>
      <c r="K22"/>
      <c r="L22"/>
      <c r="M22"/>
      <c r="N22"/>
      <c r="O22"/>
    </row>
    <row r="23" spans="1:15" s="4" customFormat="1" x14ac:dyDescent="0.25">
      <c r="A23" s="60">
        <v>2</v>
      </c>
      <c r="B23" s="60" t="s">
        <v>60</v>
      </c>
      <c r="C23" s="60">
        <v>4176</v>
      </c>
      <c r="D23" s="60"/>
      <c r="H23"/>
      <c r="I23"/>
      <c r="J23"/>
      <c r="K23"/>
      <c r="L23"/>
      <c r="M23"/>
      <c r="N23"/>
      <c r="O23"/>
    </row>
    <row r="24" spans="1:15" s="1" customFormat="1" x14ac:dyDescent="0.25">
      <c r="A24" s="60">
        <v>3</v>
      </c>
      <c r="B24" s="60" t="s">
        <v>86</v>
      </c>
      <c r="C24" s="60">
        <v>598.95000000000005</v>
      </c>
      <c r="D24" s="59"/>
      <c r="H24"/>
      <c r="I24"/>
      <c r="J24"/>
      <c r="K24"/>
      <c r="L24"/>
      <c r="M24"/>
      <c r="N24"/>
      <c r="O24"/>
    </row>
    <row r="25" spans="1:15" s="1" customFormat="1" x14ac:dyDescent="0.25">
      <c r="A25" s="60">
        <v>4</v>
      </c>
      <c r="B25" s="60" t="s">
        <v>79</v>
      </c>
      <c r="C25" s="60">
        <v>-445</v>
      </c>
      <c r="D25" s="60"/>
      <c r="H25"/>
      <c r="I25"/>
      <c r="J25"/>
      <c r="K25"/>
      <c r="L25"/>
      <c r="M25"/>
      <c r="N25"/>
      <c r="O25"/>
    </row>
    <row r="26" spans="1:15" s="1" customFormat="1" x14ac:dyDescent="0.25">
      <c r="A26" s="58"/>
      <c r="B26" s="59" t="s">
        <v>85</v>
      </c>
      <c r="C26" s="59">
        <f>SUM(C22:C25)</f>
        <v>9513.9500000000007</v>
      </c>
      <c r="D26" s="61">
        <f>C26+D20</f>
        <v>59903.55</v>
      </c>
      <c r="H26"/>
      <c r="I26"/>
      <c r="J26"/>
      <c r="K26"/>
      <c r="L26"/>
      <c r="M26"/>
      <c r="N26"/>
      <c r="O26"/>
    </row>
    <row r="27" spans="1:15" s="1" customFormat="1" x14ac:dyDescent="0.25">
      <c r="A27" s="58"/>
      <c r="B27" s="59" t="s">
        <v>8</v>
      </c>
      <c r="C27" s="58"/>
      <c r="D27" s="58"/>
      <c r="H27"/>
      <c r="I27"/>
      <c r="J27"/>
      <c r="K27"/>
      <c r="L27"/>
      <c r="M27"/>
      <c r="N27"/>
      <c r="O27"/>
    </row>
    <row r="28" spans="1:15" s="1" customFormat="1" x14ac:dyDescent="0.25">
      <c r="A28" s="58">
        <v>1</v>
      </c>
      <c r="B28" s="60" t="s">
        <v>59</v>
      </c>
      <c r="C28" s="60">
        <v>5184</v>
      </c>
      <c r="D28" s="61"/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60">
        <v>2</v>
      </c>
      <c r="B29" s="60" t="s">
        <v>60</v>
      </c>
      <c r="C29" s="60">
        <v>4176</v>
      </c>
      <c r="D29" s="60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60">
        <v>3</v>
      </c>
      <c r="B30" s="60" t="s">
        <v>91</v>
      </c>
      <c r="C30" s="60">
        <v>756</v>
      </c>
      <c r="D30" s="59"/>
      <c r="H30"/>
      <c r="I30"/>
      <c r="J30"/>
      <c r="K30"/>
      <c r="L30"/>
      <c r="M30"/>
      <c r="N30"/>
      <c r="O30"/>
    </row>
    <row r="31" spans="1:15" s="1" customFormat="1" ht="15.75" customHeight="1" x14ac:dyDescent="0.25">
      <c r="A31" s="60">
        <v>4</v>
      </c>
      <c r="B31" s="60" t="s">
        <v>92</v>
      </c>
      <c r="C31" s="60">
        <v>790</v>
      </c>
      <c r="D31" s="59"/>
      <c r="H31"/>
      <c r="I31"/>
      <c r="J31"/>
      <c r="K31"/>
      <c r="L31"/>
      <c r="M31"/>
      <c r="N31"/>
      <c r="O31"/>
    </row>
    <row r="32" spans="1:15" s="1" customFormat="1" x14ac:dyDescent="0.25">
      <c r="A32" s="60"/>
      <c r="B32" s="59" t="s">
        <v>90</v>
      </c>
      <c r="C32" s="59">
        <f>SUM(C28:C31)</f>
        <v>10906</v>
      </c>
      <c r="D32" s="59">
        <f>C32+D26</f>
        <v>70809.55</v>
      </c>
      <c r="H32"/>
      <c r="I32"/>
      <c r="J32"/>
      <c r="K32"/>
      <c r="L32"/>
      <c r="M32"/>
      <c r="N32"/>
      <c r="O32"/>
    </row>
    <row r="33" spans="1:4" s="1" customFormat="1" x14ac:dyDescent="0.25">
      <c r="A33" s="58"/>
      <c r="B33" s="59" t="s">
        <v>9</v>
      </c>
      <c r="C33" s="58"/>
      <c r="D33" s="58"/>
    </row>
    <row r="34" spans="1:4" x14ac:dyDescent="0.25">
      <c r="A34" s="58">
        <v>1</v>
      </c>
      <c r="B34" s="60" t="s">
        <v>59</v>
      </c>
      <c r="C34" s="60">
        <v>5184</v>
      </c>
      <c r="D34" s="61"/>
    </row>
    <row r="35" spans="1:4" x14ac:dyDescent="0.25">
      <c r="A35" s="60">
        <v>2</v>
      </c>
      <c r="B35" s="60" t="s">
        <v>60</v>
      </c>
      <c r="C35" s="60">
        <v>4176</v>
      </c>
      <c r="D35" s="60"/>
    </row>
    <row r="36" spans="1:4" x14ac:dyDescent="0.25">
      <c r="A36" s="62"/>
      <c r="B36" s="59" t="s">
        <v>95</v>
      </c>
      <c r="C36" s="63">
        <f>SUM(C34:C35)</f>
        <v>9360</v>
      </c>
      <c r="D36" s="63">
        <f>C36+D32</f>
        <v>80169.55</v>
      </c>
    </row>
    <row r="37" spans="1:4" x14ac:dyDescent="0.25">
      <c r="A37" s="58"/>
      <c r="B37" s="59" t="s">
        <v>10</v>
      </c>
      <c r="C37" s="58"/>
      <c r="D37" s="58"/>
    </row>
    <row r="38" spans="1:4" x14ac:dyDescent="0.25">
      <c r="A38" s="58">
        <v>1</v>
      </c>
      <c r="B38" s="60" t="s">
        <v>59</v>
      </c>
      <c r="C38" s="60">
        <v>5184</v>
      </c>
      <c r="D38" s="61"/>
    </row>
    <row r="39" spans="1:4" x14ac:dyDescent="0.25">
      <c r="A39" s="60">
        <v>2</v>
      </c>
      <c r="B39" s="60" t="s">
        <v>60</v>
      </c>
      <c r="C39" s="60">
        <v>4176</v>
      </c>
      <c r="D39" s="60"/>
    </row>
    <row r="40" spans="1:4" x14ac:dyDescent="0.25">
      <c r="A40" s="62">
        <v>3</v>
      </c>
      <c r="B40" s="60" t="s">
        <v>103</v>
      </c>
      <c r="C40" s="62">
        <v>5261.4</v>
      </c>
      <c r="D40" s="62"/>
    </row>
    <row r="41" spans="1:4" x14ac:dyDescent="0.25">
      <c r="A41" s="62"/>
      <c r="B41" s="59" t="s">
        <v>102</v>
      </c>
      <c r="C41" s="63">
        <f>SUM(C38:C40)</f>
        <v>14621.4</v>
      </c>
      <c r="D41" s="63">
        <f>C41+D36</f>
        <v>94790.95</v>
      </c>
    </row>
    <row r="42" spans="1:4" x14ac:dyDescent="0.25">
      <c r="A42" s="58"/>
      <c r="B42" s="59" t="s">
        <v>11</v>
      </c>
      <c r="C42" s="58"/>
      <c r="D42" s="58"/>
    </row>
    <row r="43" spans="1:4" x14ac:dyDescent="0.25">
      <c r="A43" s="58">
        <v>1</v>
      </c>
      <c r="B43" s="60" t="s">
        <v>59</v>
      </c>
      <c r="C43" s="60">
        <v>5184</v>
      </c>
      <c r="D43" s="61"/>
    </row>
    <row r="44" spans="1:4" x14ac:dyDescent="0.25">
      <c r="A44" s="60">
        <v>2</v>
      </c>
      <c r="B44" s="60" t="s">
        <v>60</v>
      </c>
      <c r="C44" s="60">
        <v>4176</v>
      </c>
      <c r="D44" s="60"/>
    </row>
    <row r="45" spans="1:4" ht="30" x14ac:dyDescent="0.25">
      <c r="A45" s="60">
        <v>3</v>
      </c>
      <c r="B45" s="60" t="s">
        <v>109</v>
      </c>
      <c r="C45" s="60">
        <v>2455.8000000000002</v>
      </c>
      <c r="D45" s="60"/>
    </row>
    <row r="46" spans="1:4" ht="45" x14ac:dyDescent="0.25">
      <c r="A46" s="13">
        <v>4</v>
      </c>
      <c r="B46" s="60" t="s">
        <v>110</v>
      </c>
      <c r="C46" s="13">
        <v>467</v>
      </c>
      <c r="D46" s="12"/>
    </row>
    <row r="47" spans="1:4" x14ac:dyDescent="0.25">
      <c r="A47" s="13"/>
      <c r="B47" s="59" t="s">
        <v>108</v>
      </c>
      <c r="C47" s="12">
        <f>SUM(C43:C46)</f>
        <v>12282.8</v>
      </c>
      <c r="D47" s="12">
        <f>C47+D41</f>
        <v>107073.75</v>
      </c>
    </row>
    <row r="48" spans="1:4" x14ac:dyDescent="0.25">
      <c r="A48" s="58"/>
      <c r="B48" s="59" t="s">
        <v>12</v>
      </c>
      <c r="C48" s="58"/>
      <c r="D48" s="58"/>
    </row>
    <row r="49" spans="1:4" x14ac:dyDescent="0.25">
      <c r="A49" s="58">
        <v>1</v>
      </c>
      <c r="B49" s="60" t="s">
        <v>59</v>
      </c>
      <c r="C49" s="60">
        <v>5184</v>
      </c>
      <c r="D49" s="61"/>
    </row>
    <row r="50" spans="1:4" x14ac:dyDescent="0.25">
      <c r="A50" s="60">
        <v>2</v>
      </c>
      <c r="B50" s="60" t="s">
        <v>60</v>
      </c>
      <c r="C50" s="60">
        <v>4176</v>
      </c>
      <c r="D50" s="60"/>
    </row>
    <row r="51" spans="1:4" x14ac:dyDescent="0.25">
      <c r="A51" s="11">
        <v>3</v>
      </c>
      <c r="B51" s="11" t="s">
        <v>91</v>
      </c>
      <c r="C51" s="11">
        <v>1020</v>
      </c>
      <c r="D51" s="12"/>
    </row>
    <row r="52" spans="1:4" x14ac:dyDescent="0.25">
      <c r="A52" s="58"/>
      <c r="B52" s="59" t="s">
        <v>111</v>
      </c>
      <c r="C52" s="59">
        <f>SUM(C49:C51)</f>
        <v>10380</v>
      </c>
      <c r="D52" s="61">
        <f>C52+D47</f>
        <v>117453.75</v>
      </c>
    </row>
    <row r="53" spans="1:4" x14ac:dyDescent="0.25">
      <c r="A53" s="60"/>
      <c r="B53" s="59" t="s">
        <v>13</v>
      </c>
      <c r="C53" s="60"/>
      <c r="D53" s="60"/>
    </row>
    <row r="54" spans="1:4" x14ac:dyDescent="0.25">
      <c r="A54" s="58">
        <v>1</v>
      </c>
      <c r="B54" s="60" t="s">
        <v>59</v>
      </c>
      <c r="C54" s="60">
        <v>5184</v>
      </c>
      <c r="D54" s="61"/>
    </row>
    <row r="55" spans="1:4" x14ac:dyDescent="0.25">
      <c r="A55" s="60">
        <v>2</v>
      </c>
      <c r="B55" s="60" t="s">
        <v>60</v>
      </c>
      <c r="C55" s="60">
        <v>4176</v>
      </c>
      <c r="D55" s="60"/>
    </row>
    <row r="56" spans="1:4" x14ac:dyDescent="0.25">
      <c r="A56" s="58">
        <v>3</v>
      </c>
      <c r="B56" s="60" t="s">
        <v>116</v>
      </c>
      <c r="C56" s="60">
        <v>2045.9</v>
      </c>
      <c r="D56" s="61"/>
    </row>
    <row r="57" spans="1:4" x14ac:dyDescent="0.25">
      <c r="A57" s="60">
        <v>4</v>
      </c>
      <c r="B57" s="60" t="s">
        <v>117</v>
      </c>
      <c r="C57" s="60">
        <v>790</v>
      </c>
      <c r="D57" s="60"/>
    </row>
    <row r="58" spans="1:4" x14ac:dyDescent="0.25">
      <c r="A58" s="13"/>
      <c r="B58" s="59" t="s">
        <v>115</v>
      </c>
      <c r="C58" s="12">
        <f>SUM(C54:C57)</f>
        <v>12195.9</v>
      </c>
      <c r="D58" s="12">
        <f>C58+D52</f>
        <v>129649.65</v>
      </c>
    </row>
    <row r="59" spans="1:4" x14ac:dyDescent="0.25">
      <c r="A59" s="60"/>
      <c r="B59" s="59" t="s">
        <v>14</v>
      </c>
      <c r="C59" s="60"/>
      <c r="D59" s="60"/>
    </row>
    <row r="60" spans="1:4" ht="15" customHeight="1" x14ac:dyDescent="0.25">
      <c r="A60" s="58">
        <v>1</v>
      </c>
      <c r="B60" s="60" t="s">
        <v>59</v>
      </c>
      <c r="C60" s="60">
        <v>5184</v>
      </c>
      <c r="D60" s="61"/>
    </row>
    <row r="61" spans="1:4" x14ac:dyDescent="0.25">
      <c r="A61" s="60">
        <v>2</v>
      </c>
      <c r="B61" s="60" t="s">
        <v>60</v>
      </c>
      <c r="C61" s="60">
        <v>4176</v>
      </c>
      <c r="D61" s="60"/>
    </row>
    <row r="62" spans="1:4" ht="30" x14ac:dyDescent="0.25">
      <c r="A62" s="60">
        <v>3</v>
      </c>
      <c r="B62" s="60" t="s">
        <v>120</v>
      </c>
      <c r="C62" s="60">
        <v>2162</v>
      </c>
      <c r="D62" s="60"/>
    </row>
    <row r="63" spans="1:4" x14ac:dyDescent="0.25">
      <c r="A63" s="13"/>
      <c r="B63" s="59" t="s">
        <v>119</v>
      </c>
      <c r="C63" s="12">
        <f>SUM(C60:C62)</f>
        <v>11522</v>
      </c>
      <c r="D63" s="12">
        <f>C63+D58</f>
        <v>141171.65</v>
      </c>
    </row>
    <row r="64" spans="1:4" x14ac:dyDescent="0.25">
      <c r="A64" s="60"/>
      <c r="B64" s="59" t="s">
        <v>15</v>
      </c>
      <c r="C64" s="60"/>
      <c r="D64" s="60"/>
    </row>
    <row r="65" spans="1:4" x14ac:dyDescent="0.25">
      <c r="A65" s="58">
        <v>1</v>
      </c>
      <c r="B65" s="60" t="s">
        <v>59</v>
      </c>
      <c r="C65" s="60">
        <v>5184</v>
      </c>
      <c r="D65" s="61"/>
    </row>
    <row r="66" spans="1:4" x14ac:dyDescent="0.25">
      <c r="A66" s="60">
        <v>2</v>
      </c>
      <c r="B66" s="60" t="s">
        <v>60</v>
      </c>
      <c r="C66" s="60">
        <v>4176</v>
      </c>
      <c r="D66" s="60"/>
    </row>
    <row r="67" spans="1:4" x14ac:dyDescent="0.25">
      <c r="A67" s="60">
        <v>3</v>
      </c>
      <c r="B67" s="60" t="s">
        <v>125</v>
      </c>
      <c r="C67" s="60">
        <v>255</v>
      </c>
      <c r="D67" s="60"/>
    </row>
    <row r="68" spans="1:4" x14ac:dyDescent="0.25">
      <c r="A68" s="60">
        <v>4</v>
      </c>
      <c r="B68" s="60" t="s">
        <v>130</v>
      </c>
      <c r="C68" s="60">
        <v>1500</v>
      </c>
      <c r="D68" s="60"/>
    </row>
    <row r="69" spans="1:4" x14ac:dyDescent="0.25">
      <c r="A69" s="13"/>
      <c r="B69" s="3" t="s">
        <v>124</v>
      </c>
      <c r="C69" s="3">
        <f>SUM(C65:C68)</f>
        <v>11115</v>
      </c>
      <c r="D69" s="12">
        <f>C69+D63</f>
        <v>152286.65</v>
      </c>
    </row>
    <row r="70" spans="1:4" x14ac:dyDescent="0.25">
      <c r="A70" s="11"/>
      <c r="B70" s="3"/>
      <c r="C70" s="9"/>
      <c r="D70" s="12"/>
    </row>
    <row r="71" spans="1:4" x14ac:dyDescent="0.25">
      <c r="A71" s="11"/>
      <c r="B71" s="11"/>
      <c r="C71" s="11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11"/>
      <c r="C73" s="13"/>
      <c r="D73" s="13"/>
    </row>
    <row r="74" spans="1:4" x14ac:dyDescent="0.25">
      <c r="A74" s="13"/>
      <c r="B74" s="3"/>
      <c r="C74" s="12"/>
      <c r="D7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  <col min="4" max="4" width="12" customWidth="1"/>
  </cols>
  <sheetData>
    <row r="1" spans="1:4" ht="15.75" x14ac:dyDescent="0.25">
      <c r="A1" s="1"/>
      <c r="B1" s="71" t="s">
        <v>65</v>
      </c>
      <c r="C1" s="71"/>
      <c r="D1" s="71"/>
    </row>
    <row r="2" spans="1:4" ht="15.75" x14ac:dyDescent="0.25">
      <c r="A2" s="1"/>
      <c r="B2" s="2" t="s">
        <v>51</v>
      </c>
      <c r="C2" s="31"/>
      <c r="D2" s="31"/>
    </row>
    <row r="3" spans="1:4" ht="15.75" x14ac:dyDescent="0.25">
      <c r="A3" s="1"/>
      <c r="B3" s="71" t="s">
        <v>34</v>
      </c>
      <c r="C3" s="71"/>
      <c r="D3" s="71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60"/>
      <c r="B5" s="59" t="s">
        <v>5</v>
      </c>
      <c r="C5" s="60"/>
      <c r="D5" s="60"/>
    </row>
    <row r="6" spans="1:4" x14ac:dyDescent="0.25">
      <c r="A6" s="60">
        <v>1</v>
      </c>
      <c r="B6" s="60" t="s">
        <v>74</v>
      </c>
      <c r="C6" s="64">
        <v>1118.8</v>
      </c>
      <c r="D6" s="59">
        <f>C6</f>
        <v>1118.8</v>
      </c>
    </row>
    <row r="7" spans="1:4" x14ac:dyDescent="0.25">
      <c r="A7" s="60"/>
      <c r="B7" s="59" t="s">
        <v>3</v>
      </c>
      <c r="C7" s="64"/>
      <c r="D7" s="59"/>
    </row>
    <row r="8" spans="1:4" x14ac:dyDescent="0.25">
      <c r="A8" s="60">
        <v>1</v>
      </c>
      <c r="B8" s="60" t="s">
        <v>81</v>
      </c>
      <c r="C8" s="64">
        <v>1186</v>
      </c>
      <c r="D8" s="59">
        <f>C8+D6</f>
        <v>2304.8000000000002</v>
      </c>
    </row>
    <row r="9" spans="1:4" x14ac:dyDescent="0.25">
      <c r="A9" s="60"/>
      <c r="B9" s="59" t="s">
        <v>9</v>
      </c>
      <c r="C9" s="60"/>
      <c r="D9" s="59"/>
    </row>
    <row r="10" spans="1:4" x14ac:dyDescent="0.25">
      <c r="A10" s="60">
        <v>1</v>
      </c>
      <c r="B10" s="60" t="s">
        <v>96</v>
      </c>
      <c r="C10" s="60">
        <v>1251</v>
      </c>
      <c r="D10" s="59">
        <f>C10+D8</f>
        <v>3555.8</v>
      </c>
    </row>
    <row r="11" spans="1:4" x14ac:dyDescent="0.25">
      <c r="A11" s="60"/>
      <c r="B11" s="59" t="s">
        <v>12</v>
      </c>
      <c r="C11" s="60"/>
      <c r="D11" s="59"/>
    </row>
    <row r="12" spans="1:4" x14ac:dyDescent="0.25">
      <c r="A12" s="60">
        <v>1</v>
      </c>
      <c r="B12" s="60" t="s">
        <v>112</v>
      </c>
      <c r="C12" s="60">
        <v>2215.75</v>
      </c>
      <c r="D12" s="59">
        <f>C12+D10</f>
        <v>5771.55</v>
      </c>
    </row>
    <row r="13" spans="1:4" x14ac:dyDescent="0.25">
      <c r="A13" s="60"/>
      <c r="B13" s="60"/>
      <c r="C13" s="60"/>
      <c r="D13" s="59"/>
    </row>
    <row r="14" spans="1:4" x14ac:dyDescent="0.25">
      <c r="A14" s="60"/>
      <c r="B14" s="60"/>
      <c r="C14" s="60"/>
      <c r="D14" s="59"/>
    </row>
    <row r="15" spans="1:4" x14ac:dyDescent="0.25">
      <c r="A15" s="60"/>
      <c r="B15" s="60"/>
      <c r="C15" s="60"/>
      <c r="D15" s="59"/>
    </row>
    <row r="16" spans="1:4" x14ac:dyDescent="0.25">
      <c r="A16" s="60"/>
      <c r="B16" s="59"/>
      <c r="C16" s="59"/>
      <c r="D16" s="59"/>
    </row>
    <row r="17" spans="1:4" x14ac:dyDescent="0.25">
      <c r="A17" s="60"/>
      <c r="B17" s="59"/>
      <c r="C17" s="60"/>
      <c r="D17" s="59"/>
    </row>
    <row r="18" spans="1:4" x14ac:dyDescent="0.25">
      <c r="A18" s="60"/>
      <c r="B18" s="60"/>
      <c r="C18" s="60"/>
      <c r="D18" s="59"/>
    </row>
    <row r="19" spans="1:4" x14ac:dyDescent="0.25">
      <c r="A19" s="60"/>
      <c r="B19" s="60"/>
      <c r="C19" s="60"/>
      <c r="D19" s="59"/>
    </row>
    <row r="20" spans="1:4" x14ac:dyDescent="0.25">
      <c r="A20" s="60"/>
      <c r="B20" s="60"/>
      <c r="C20" s="60"/>
      <c r="D20" s="59"/>
    </row>
    <row r="21" spans="1:4" x14ac:dyDescent="0.25">
      <c r="A21" s="60"/>
      <c r="B21" s="59"/>
      <c r="C21" s="59"/>
      <c r="D21" s="59"/>
    </row>
    <row r="22" spans="1:4" x14ac:dyDescent="0.25">
      <c r="A22" s="60"/>
      <c r="B22" s="59"/>
      <c r="C22" s="60"/>
      <c r="D22" s="59"/>
    </row>
    <row r="23" spans="1:4" x14ac:dyDescent="0.25">
      <c r="A23" s="60"/>
      <c r="B23" s="60"/>
      <c r="C23" s="60"/>
      <c r="D23" s="59"/>
    </row>
    <row r="24" spans="1:4" x14ac:dyDescent="0.25">
      <c r="A24" s="60"/>
      <c r="B24" s="60"/>
      <c r="C24" s="60"/>
      <c r="D24" s="59"/>
    </row>
    <row r="25" spans="1:4" x14ac:dyDescent="0.25">
      <c r="A25" s="59"/>
      <c r="B25" s="59"/>
      <c r="C25" s="59"/>
      <c r="D25" s="59"/>
    </row>
    <row r="26" spans="1:4" x14ac:dyDescent="0.25">
      <c r="A26" s="60"/>
      <c r="B26" s="60"/>
      <c r="C26" s="60"/>
      <c r="D26" s="60"/>
    </row>
    <row r="27" spans="1:4" x14ac:dyDescent="0.25">
      <c r="A27" s="60"/>
      <c r="B27" s="60"/>
      <c r="C27" s="60"/>
      <c r="D27" s="59"/>
    </row>
    <row r="28" spans="1:4" x14ac:dyDescent="0.25">
      <c r="A28" s="60"/>
      <c r="B28" s="60"/>
      <c r="C28" s="60"/>
      <c r="D28" s="59"/>
    </row>
    <row r="29" spans="1:4" x14ac:dyDescent="0.25">
      <c r="A29" s="60"/>
      <c r="B29" s="60"/>
      <c r="C29" s="60"/>
      <c r="D29" s="59"/>
    </row>
    <row r="30" spans="1:4" x14ac:dyDescent="0.25">
      <c r="A30" s="60"/>
      <c r="B30" s="60"/>
      <c r="C30" s="60"/>
      <c r="D30" s="59"/>
    </row>
    <row r="31" spans="1:4" x14ac:dyDescent="0.25">
      <c r="A31" s="60"/>
      <c r="B31" s="60"/>
      <c r="C31" s="60"/>
      <c r="D31" s="59"/>
    </row>
    <row r="32" spans="1:4" x14ac:dyDescent="0.25">
      <c r="A32" s="60"/>
      <c r="B32" s="60"/>
      <c r="C32" s="60"/>
      <c r="D32" s="59"/>
    </row>
    <row r="33" spans="1:4" x14ac:dyDescent="0.25">
      <c r="A33" s="60"/>
      <c r="B33" s="60"/>
      <c r="C33" s="60"/>
      <c r="D33" s="59"/>
    </row>
    <row r="34" spans="1:4" x14ac:dyDescent="0.25">
      <c r="A34" s="60"/>
      <c r="B34" s="60"/>
      <c r="C34" s="60"/>
      <c r="D34" s="59"/>
    </row>
    <row r="35" spans="1:4" x14ac:dyDescent="0.25">
      <c r="A35" s="60"/>
      <c r="B35" s="59"/>
      <c r="C35" s="60"/>
      <c r="D35" s="59"/>
    </row>
    <row r="36" spans="1:4" x14ac:dyDescent="0.25">
      <c r="A36" s="60"/>
      <c r="B36" s="60"/>
      <c r="C36" s="60"/>
      <c r="D36" s="59"/>
    </row>
    <row r="37" spans="1:4" x14ac:dyDescent="0.25">
      <c r="A37" s="62"/>
      <c r="B37" s="60"/>
      <c r="C37" s="62"/>
      <c r="D37" s="63"/>
    </row>
    <row r="38" spans="1:4" x14ac:dyDescent="0.25">
      <c r="A38" s="62"/>
      <c r="B38" s="59"/>
      <c r="C38" s="62"/>
      <c r="D38" s="63"/>
    </row>
    <row r="39" spans="1:4" x14ac:dyDescent="0.25">
      <c r="A39" s="62"/>
      <c r="B39" s="59"/>
      <c r="C39" s="62"/>
      <c r="D39" s="62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6" sqref="D1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51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76</v>
      </c>
      <c r="C6" s="39">
        <v>3200</v>
      </c>
      <c r="D6" s="3">
        <f>C6</f>
        <v>3200</v>
      </c>
    </row>
    <row r="7" spans="1:8" x14ac:dyDescent="0.25">
      <c r="A7" s="13"/>
      <c r="B7" s="3" t="s">
        <v>10</v>
      </c>
      <c r="C7" s="39"/>
      <c r="D7" s="12"/>
    </row>
    <row r="8" spans="1:8" x14ac:dyDescent="0.25">
      <c r="A8" s="13">
        <v>1</v>
      </c>
      <c r="B8" s="11" t="s">
        <v>104</v>
      </c>
      <c r="C8" s="20">
        <v>850</v>
      </c>
      <c r="D8" s="50">
        <f>C8+D6</f>
        <v>4050</v>
      </c>
    </row>
    <row r="9" spans="1:8" x14ac:dyDescent="0.25">
      <c r="A9" s="32"/>
      <c r="B9" s="33" t="s">
        <v>12</v>
      </c>
      <c r="C9" s="13"/>
      <c r="D9" s="12"/>
    </row>
    <row r="10" spans="1:8" ht="45" x14ac:dyDescent="0.25">
      <c r="A10" s="14">
        <v>1</v>
      </c>
      <c r="B10" s="69" t="s">
        <v>113</v>
      </c>
      <c r="C10" s="57">
        <v>15290</v>
      </c>
      <c r="D10" s="52">
        <f>C10+D8</f>
        <v>19340</v>
      </c>
    </row>
    <row r="11" spans="1:8" x14ac:dyDescent="0.25">
      <c r="A11" s="13"/>
      <c r="B11" s="3" t="s">
        <v>13</v>
      </c>
      <c r="C11" s="13"/>
      <c r="D11" s="13"/>
    </row>
    <row r="12" spans="1:8" x14ac:dyDescent="0.25">
      <c r="A12" s="13">
        <v>5</v>
      </c>
      <c r="B12" s="11" t="s">
        <v>118</v>
      </c>
      <c r="C12" s="13">
        <v>3400</v>
      </c>
      <c r="D12" s="12">
        <f>C12+D10</f>
        <v>22740</v>
      </c>
    </row>
    <row r="13" spans="1:8" x14ac:dyDescent="0.25">
      <c r="A13" s="13"/>
      <c r="B13" s="3" t="s">
        <v>14</v>
      </c>
      <c r="C13" s="13"/>
      <c r="D13" s="12"/>
    </row>
    <row r="14" spans="1:8" x14ac:dyDescent="0.25">
      <c r="A14" s="13">
        <v>1</v>
      </c>
      <c r="B14" s="11" t="s">
        <v>121</v>
      </c>
      <c r="C14" s="3">
        <v>3200</v>
      </c>
      <c r="D14" s="3">
        <f>C14+D12</f>
        <v>25940</v>
      </c>
    </row>
    <row r="15" spans="1:8" x14ac:dyDescent="0.25">
      <c r="A15" s="13"/>
      <c r="B15" s="12" t="s">
        <v>15</v>
      </c>
      <c r="C15" s="13"/>
      <c r="D15" s="12"/>
    </row>
    <row r="16" spans="1:8" x14ac:dyDescent="0.25">
      <c r="A16" s="13">
        <v>1</v>
      </c>
      <c r="B16" s="34" t="s">
        <v>121</v>
      </c>
      <c r="C16" s="13">
        <v>3200</v>
      </c>
      <c r="D16" s="12">
        <f>C16+D14</f>
        <v>29140</v>
      </c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1" t="s">
        <v>65</v>
      </c>
      <c r="C1" s="71"/>
      <c r="D1" s="71"/>
    </row>
    <row r="2" spans="1:4" ht="15.75" x14ac:dyDescent="0.25">
      <c r="A2" s="1"/>
      <c r="B2" s="72" t="s">
        <v>51</v>
      </c>
      <c r="C2" s="72"/>
      <c r="D2" s="72"/>
    </row>
    <row r="3" spans="1:4" ht="15.75" x14ac:dyDescent="0.25">
      <c r="A3" s="1"/>
      <c r="B3" s="71" t="s">
        <v>37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1" t="s">
        <v>67</v>
      </c>
      <c r="C1" s="71"/>
      <c r="D1" s="71"/>
      <c r="E1" s="6"/>
      <c r="F1" s="6"/>
      <c r="G1" s="6"/>
      <c r="H1" s="6"/>
    </row>
    <row r="2" spans="1:8" ht="15.75" x14ac:dyDescent="0.25">
      <c r="A2" s="1"/>
      <c r="B2" s="72" t="s">
        <v>51</v>
      </c>
      <c r="C2" s="72"/>
      <c r="D2" s="72"/>
      <c r="E2" s="1"/>
      <c r="F2" s="1"/>
      <c r="G2" s="1"/>
      <c r="H2" s="1"/>
    </row>
    <row r="3" spans="1:8" ht="15.75" x14ac:dyDescent="0.25">
      <c r="A3" s="1"/>
      <c r="B3" s="71" t="s">
        <v>36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53"/>
      <c r="B5" s="38" t="s">
        <v>5</v>
      </c>
      <c r="C5" s="38"/>
      <c r="D5" s="53"/>
      <c r="E5" s="1"/>
      <c r="F5" s="1"/>
      <c r="G5" s="1"/>
      <c r="H5" s="1"/>
    </row>
    <row r="6" spans="1:8" s="1" customFormat="1" ht="30" x14ac:dyDescent="0.25">
      <c r="A6" s="53">
        <v>1</v>
      </c>
      <c r="B6" s="11" t="s">
        <v>75</v>
      </c>
      <c r="C6" s="11">
        <f>12590.3+15058+29786.9</f>
        <v>57435.199999999997</v>
      </c>
      <c r="D6" s="38">
        <f>C6</f>
        <v>57435.199999999997</v>
      </c>
    </row>
    <row r="7" spans="1:8" s="1" customFormat="1" x14ac:dyDescent="0.25">
      <c r="A7" s="11"/>
      <c r="B7" s="3" t="s">
        <v>15</v>
      </c>
      <c r="C7" s="11"/>
      <c r="D7" s="42"/>
    </row>
    <row r="8" spans="1:8" s="5" customFormat="1" x14ac:dyDescent="0.25">
      <c r="A8" s="12">
        <v>1</v>
      </c>
      <c r="B8" s="11" t="s">
        <v>126</v>
      </c>
      <c r="C8" s="13">
        <v>4047.89</v>
      </c>
      <c r="D8" s="43"/>
    </row>
    <row r="9" spans="1:8" x14ac:dyDescent="0.25">
      <c r="A9" s="13">
        <v>2</v>
      </c>
      <c r="B9" s="11" t="s">
        <v>127</v>
      </c>
      <c r="C9" s="13">
        <v>1724.1</v>
      </c>
      <c r="D9" s="44"/>
    </row>
    <row r="10" spans="1:8" x14ac:dyDescent="0.25">
      <c r="A10" s="13"/>
      <c r="B10" s="3" t="s">
        <v>124</v>
      </c>
      <c r="C10" s="12">
        <f>SUM(C8:C9)</f>
        <v>5771.99</v>
      </c>
      <c r="D10" s="43">
        <f>C10+D6</f>
        <v>63207.189999999995</v>
      </c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11" sqref="M11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8" customWidth="1"/>
    <col min="7" max="7" width="16.140625" customWidth="1"/>
    <col min="8" max="8" width="17" customWidth="1"/>
    <col min="9" max="9" width="17.42578125" customWidth="1"/>
    <col min="10" max="10" width="17.28515625" customWidth="1"/>
    <col min="11" max="12" width="16.42578125" customWidth="1"/>
    <col min="13" max="13" width="15.28515625" customWidth="1"/>
    <col min="14" max="14" width="19.28515625" customWidth="1"/>
  </cols>
  <sheetData>
    <row r="1" spans="1:14" ht="21" x14ac:dyDescent="0.35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.75" x14ac:dyDescent="0.25">
      <c r="A2" s="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60630.7</v>
      </c>
      <c r="C4" s="24">
        <f t="shared" ref="C4:N4" si="0">C5+C6+C7</f>
        <v>47378.7</v>
      </c>
      <c r="D4" s="24">
        <f t="shared" si="0"/>
        <v>48828.7</v>
      </c>
      <c r="E4" s="24">
        <f t="shared" si="0"/>
        <v>49519.8</v>
      </c>
      <c r="F4" s="24">
        <f t="shared" si="0"/>
        <v>49519.8</v>
      </c>
      <c r="G4" s="24">
        <f t="shared" si="0"/>
        <v>49519.8</v>
      </c>
      <c r="H4" s="24">
        <f t="shared" si="0"/>
        <v>49519.8</v>
      </c>
      <c r="I4" s="24">
        <f t="shared" si="0"/>
        <v>49519.8</v>
      </c>
      <c r="J4" s="24">
        <f t="shared" si="0"/>
        <v>49519.8</v>
      </c>
      <c r="K4" s="24">
        <f t="shared" si="0"/>
        <v>49519.8</v>
      </c>
      <c r="L4" s="24">
        <f t="shared" si="0"/>
        <v>49519.8</v>
      </c>
      <c r="M4" s="24">
        <f t="shared" si="0"/>
        <v>49519.8</v>
      </c>
      <c r="N4" s="24">
        <f t="shared" si="0"/>
        <v>602516.29999999993</v>
      </c>
    </row>
    <row r="5" spans="1:14" ht="39" customHeight="1" x14ac:dyDescent="0.35">
      <c r="A5" s="28" t="s">
        <v>17</v>
      </c>
      <c r="B5" s="25">
        <v>25912.799999999999</v>
      </c>
      <c r="C5" s="25">
        <v>25912.799999999999</v>
      </c>
      <c r="D5" s="25">
        <v>25912.799999999999</v>
      </c>
      <c r="E5" s="25">
        <v>25912.799999999999</v>
      </c>
      <c r="F5" s="25">
        <v>25912.799999999999</v>
      </c>
      <c r="G5" s="25">
        <v>25912.799999999999</v>
      </c>
      <c r="H5" s="25">
        <v>25912.799999999999</v>
      </c>
      <c r="I5" s="25">
        <v>25912.799999999999</v>
      </c>
      <c r="J5" s="25">
        <v>25912.799999999999</v>
      </c>
      <c r="K5" s="25">
        <v>25912.799999999999</v>
      </c>
      <c r="L5" s="25">
        <v>25912.799999999999</v>
      </c>
      <c r="M5" s="25">
        <v>25912.799999999999</v>
      </c>
      <c r="N5" s="25">
        <f t="shared" ref="N5:N23" si="1">SUM(B5:M5)</f>
        <v>310953.59999999992</v>
      </c>
    </row>
    <row r="6" spans="1:14" ht="44.25" customHeight="1" x14ac:dyDescent="0.35">
      <c r="A6" s="28" t="s">
        <v>39</v>
      </c>
      <c r="B6" s="25">
        <v>21465.9</v>
      </c>
      <c r="C6" s="25">
        <v>21465.9</v>
      </c>
      <c r="D6" s="25">
        <v>21465.9</v>
      </c>
      <c r="E6" s="25">
        <v>23607</v>
      </c>
      <c r="F6" s="25">
        <v>23607</v>
      </c>
      <c r="G6" s="25">
        <v>23607</v>
      </c>
      <c r="H6" s="25">
        <v>23607</v>
      </c>
      <c r="I6" s="25">
        <v>23607</v>
      </c>
      <c r="J6" s="25">
        <v>23607</v>
      </c>
      <c r="K6" s="25">
        <v>23607</v>
      </c>
      <c r="L6" s="25">
        <v>23607</v>
      </c>
      <c r="M6" s="25">
        <v>23607</v>
      </c>
      <c r="N6" s="25">
        <f>SUM(B6:M6)</f>
        <v>276860.7</v>
      </c>
    </row>
    <row r="7" spans="1:14" ht="44.25" customHeight="1" x14ac:dyDescent="0.35">
      <c r="A7" s="28" t="s">
        <v>32</v>
      </c>
      <c r="B7" s="25">
        <f>9502+3125+625</f>
        <v>13252</v>
      </c>
      <c r="C7" s="25"/>
      <c r="D7" s="25">
        <f>825+625</f>
        <v>1450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14702</v>
      </c>
    </row>
    <row r="8" spans="1:14" ht="36" customHeight="1" x14ac:dyDescent="0.35">
      <c r="A8" s="29" t="s">
        <v>18</v>
      </c>
      <c r="B8" s="24">
        <f>B9+B10+B11+B12+B13</f>
        <v>46518.030000000006</v>
      </c>
      <c r="C8" s="24">
        <f t="shared" ref="C8:M8" si="2">C9+C10+C11+C12+C13</f>
        <v>68999.090000000011</v>
      </c>
      <c r="D8" s="24">
        <f t="shared" si="2"/>
        <v>62607.23</v>
      </c>
      <c r="E8" s="24">
        <f t="shared" si="2"/>
        <v>66024.72</v>
      </c>
      <c r="F8" s="24">
        <f t="shared" si="2"/>
        <v>50103.270000000004</v>
      </c>
      <c r="G8" s="24">
        <f t="shared" si="2"/>
        <v>50875.95</v>
      </c>
      <c r="H8" s="24">
        <f>H9+H10+H11+H12+H13</f>
        <v>55654.42</v>
      </c>
      <c r="I8" s="24">
        <f t="shared" si="2"/>
        <v>59015.71</v>
      </c>
      <c r="J8" s="24">
        <f t="shared" si="2"/>
        <v>49777.52</v>
      </c>
      <c r="K8" s="24">
        <f t="shared" si="2"/>
        <v>65064.350000000006</v>
      </c>
      <c r="L8" s="24">
        <f t="shared" si="2"/>
        <v>48311.88</v>
      </c>
      <c r="M8" s="24">
        <f t="shared" si="2"/>
        <v>49484.3</v>
      </c>
      <c r="N8" s="24">
        <f t="shared" si="1"/>
        <v>672436.47000000009</v>
      </c>
    </row>
    <row r="9" spans="1:14" ht="40.5" customHeight="1" x14ac:dyDescent="0.35">
      <c r="A9" s="28" t="s">
        <v>19</v>
      </c>
      <c r="B9" s="25">
        <v>3322.72</v>
      </c>
      <c r="C9" s="25">
        <v>9461.23</v>
      </c>
      <c r="D9" s="25">
        <v>2423.5700000000002</v>
      </c>
      <c r="E9" s="25">
        <v>20502.27</v>
      </c>
      <c r="F9" s="25">
        <v>5955.72</v>
      </c>
      <c r="G9" s="25">
        <v>6631.52</v>
      </c>
      <c r="H9" s="25">
        <v>6010.17</v>
      </c>
      <c r="I9" s="25">
        <v>9536.8799999999992</v>
      </c>
      <c r="J9" s="25">
        <v>2158.92</v>
      </c>
      <c r="K9" s="25">
        <v>3453.72</v>
      </c>
      <c r="L9" s="25">
        <v>2158.92</v>
      </c>
      <c r="M9" s="25">
        <v>2158.92</v>
      </c>
      <c r="N9" s="24">
        <f t="shared" si="1"/>
        <v>73774.559999999998</v>
      </c>
    </row>
    <row r="10" spans="1:14" ht="45.75" customHeight="1" x14ac:dyDescent="0.35">
      <c r="A10" s="28" t="s">
        <v>20</v>
      </c>
      <c r="B10" s="26">
        <v>9360</v>
      </c>
      <c r="C10" s="25">
        <v>18444.2</v>
      </c>
      <c r="D10" s="25">
        <v>22585.4</v>
      </c>
      <c r="E10" s="25">
        <f>12313.95-2800</f>
        <v>9513.9500000000007</v>
      </c>
      <c r="F10" s="25">
        <v>10906</v>
      </c>
      <c r="G10" s="25">
        <v>9360</v>
      </c>
      <c r="H10" s="25">
        <v>14621.4</v>
      </c>
      <c r="I10" s="25">
        <v>12282.8</v>
      </c>
      <c r="J10" s="25">
        <v>10380</v>
      </c>
      <c r="K10" s="25">
        <f>15595.9-3400</f>
        <v>12195.9</v>
      </c>
      <c r="L10" s="25">
        <v>11522</v>
      </c>
      <c r="M10" s="25">
        <f>9615+1500</f>
        <v>11115</v>
      </c>
      <c r="N10" s="24">
        <f t="shared" si="1"/>
        <v>152286.65</v>
      </c>
    </row>
    <row r="11" spans="1:14" ht="45.75" customHeight="1" x14ac:dyDescent="0.35">
      <c r="A11" s="36" t="s">
        <v>30</v>
      </c>
      <c r="B11" s="26"/>
      <c r="C11" s="25">
        <v>1118.8</v>
      </c>
      <c r="D11" s="25">
        <v>1186</v>
      </c>
      <c r="E11" s="25"/>
      <c r="F11" s="25"/>
      <c r="G11" s="25">
        <v>1251</v>
      </c>
      <c r="H11" s="25"/>
      <c r="I11" s="25"/>
      <c r="J11" s="25">
        <v>2215.75</v>
      </c>
      <c r="K11" s="25"/>
      <c r="L11" s="25"/>
      <c r="M11" s="25"/>
      <c r="N11" s="24">
        <f t="shared" si="1"/>
        <v>5771.55</v>
      </c>
    </row>
    <row r="12" spans="1:14" ht="45.75" customHeight="1" x14ac:dyDescent="0.35">
      <c r="A12" s="36" t="s">
        <v>38</v>
      </c>
      <c r="B12" s="26">
        <v>32445.9</v>
      </c>
      <c r="C12" s="26">
        <v>32445.9</v>
      </c>
      <c r="D12" s="25">
        <v>32445.9</v>
      </c>
      <c r="E12" s="25">
        <v>32445.9</v>
      </c>
      <c r="F12" s="25">
        <v>32445.9</v>
      </c>
      <c r="G12" s="25">
        <v>32445.9</v>
      </c>
      <c r="H12" s="25">
        <v>32445.9</v>
      </c>
      <c r="I12" s="25">
        <v>32445.9</v>
      </c>
      <c r="J12" s="25">
        <v>32445.9</v>
      </c>
      <c r="K12" s="25">
        <v>46445.9</v>
      </c>
      <c r="L12" s="25">
        <v>32445.9</v>
      </c>
      <c r="M12" s="25">
        <v>32445.9</v>
      </c>
      <c r="N12" s="24">
        <f t="shared" si="1"/>
        <v>403350.80000000005</v>
      </c>
    </row>
    <row r="13" spans="1:14" ht="21.75" customHeight="1" x14ac:dyDescent="0.35">
      <c r="A13" s="28" t="s">
        <v>21</v>
      </c>
      <c r="B13" s="25">
        <v>1389.41</v>
      </c>
      <c r="C13" s="25">
        <v>7528.96</v>
      </c>
      <c r="D13" s="25">
        <v>3966.36</v>
      </c>
      <c r="E13" s="25">
        <v>3562.6</v>
      </c>
      <c r="F13" s="25">
        <v>795.65</v>
      </c>
      <c r="G13" s="25">
        <v>1187.53</v>
      </c>
      <c r="H13" s="25">
        <v>2576.9499999999998</v>
      </c>
      <c r="I13" s="25">
        <v>4750.13</v>
      </c>
      <c r="J13" s="25">
        <v>2576.9499999999998</v>
      </c>
      <c r="K13" s="25">
        <v>2968.83</v>
      </c>
      <c r="L13" s="25">
        <v>2185.06</v>
      </c>
      <c r="M13" s="25">
        <v>3764.48</v>
      </c>
      <c r="N13" s="25">
        <f t="shared" si="1"/>
        <v>37252.910000000003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60635.199999999997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850</v>
      </c>
      <c r="I14" s="24">
        <f t="shared" si="3"/>
        <v>0</v>
      </c>
      <c r="J14" s="24">
        <f t="shared" si="3"/>
        <v>15290</v>
      </c>
      <c r="K14" s="24">
        <f t="shared" si="3"/>
        <v>3400</v>
      </c>
      <c r="L14" s="24">
        <f t="shared" si="3"/>
        <v>3200</v>
      </c>
      <c r="M14" s="24">
        <f t="shared" si="3"/>
        <v>8971.99</v>
      </c>
      <c r="N14" s="24">
        <f t="shared" si="1"/>
        <v>92347.19</v>
      </c>
    </row>
    <row r="15" spans="1:14" ht="42" customHeight="1" x14ac:dyDescent="0.35">
      <c r="A15" s="28" t="s">
        <v>23</v>
      </c>
      <c r="B15" s="25"/>
      <c r="C15" s="25">
        <v>57435.199999999997</v>
      </c>
      <c r="D15" s="25"/>
      <c r="E15" s="25"/>
      <c r="F15" s="25"/>
      <c r="G15" s="25"/>
      <c r="H15" s="25"/>
      <c r="I15" s="25"/>
      <c r="J15" s="25"/>
      <c r="K15" s="25"/>
      <c r="L15" s="25"/>
      <c r="M15" s="25">
        <v>5771.99</v>
      </c>
      <c r="N15" s="25">
        <f t="shared" si="1"/>
        <v>63207.189999999995</v>
      </c>
    </row>
    <row r="16" spans="1:14" ht="40.5" customHeight="1" x14ac:dyDescent="0.35">
      <c r="A16" s="28" t="s">
        <v>24</v>
      </c>
      <c r="B16" s="25"/>
      <c r="C16" s="25">
        <v>3200</v>
      </c>
      <c r="D16" s="25"/>
      <c r="E16" s="25"/>
      <c r="F16" s="25"/>
      <c r="G16" s="25"/>
      <c r="H16" s="25">
        <v>850</v>
      </c>
      <c r="I16" s="25"/>
      <c r="J16" s="25">
        <v>15290</v>
      </c>
      <c r="K16" s="25">
        <v>3400</v>
      </c>
      <c r="L16" s="25">
        <v>3200</v>
      </c>
      <c r="M16" s="25">
        <f>3200</f>
        <v>3200</v>
      </c>
      <c r="N16" s="25">
        <f t="shared" si="1"/>
        <v>29140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50</v>
      </c>
      <c r="B18" s="25"/>
      <c r="C18" s="25"/>
      <c r="D18" s="25"/>
      <c r="E18" s="25"/>
      <c r="F18" s="25">
        <v>2268.1999999999998</v>
      </c>
      <c r="G18" s="25">
        <v>33102.9</v>
      </c>
      <c r="H18" s="25"/>
      <c r="I18" s="25"/>
      <c r="J18" s="25">
        <v>7709</v>
      </c>
      <c r="K18" s="25"/>
      <c r="L18" s="25">
        <v>395</v>
      </c>
      <c r="M18" s="25">
        <v>11180</v>
      </c>
      <c r="N18" s="25">
        <f>SUM(B18:M18)</f>
        <v>54655.1</v>
      </c>
    </row>
    <row r="19" spans="1:14" ht="40.5" customHeight="1" x14ac:dyDescent="0.35">
      <c r="A19" s="29" t="s">
        <v>53</v>
      </c>
      <c r="B19" s="24">
        <f>B20+B22+B21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37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1" si="5">SUM(B19:M19)</f>
        <v>0</v>
      </c>
    </row>
    <row r="20" spans="1:14" ht="40.5" customHeight="1" x14ac:dyDescent="0.35">
      <c r="A20" s="28" t="s">
        <v>54</v>
      </c>
      <c r="B20" s="24"/>
      <c r="C20" s="25"/>
      <c r="D20" s="25"/>
      <c r="E20" s="25"/>
      <c r="F20" s="25"/>
      <c r="G20" s="25"/>
      <c r="H20" s="25"/>
      <c r="I20" s="25"/>
      <c r="J20" s="25"/>
      <c r="K20" s="54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C21" s="25"/>
      <c r="D21" s="25"/>
      <c r="E21" s="25"/>
      <c r="F21" s="25"/>
      <c r="G21" s="25"/>
      <c r="H21" s="25"/>
      <c r="I21" s="25"/>
      <c r="J21" s="25"/>
      <c r="K21" s="54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54"/>
      <c r="L22" s="25"/>
      <c r="M22" s="25"/>
      <c r="N22" s="25">
        <f>SUM(B22:M22)</f>
        <v>0</v>
      </c>
    </row>
    <row r="23" spans="1:14" ht="39.75" customHeight="1" x14ac:dyDescent="0.35">
      <c r="A23" s="29" t="s">
        <v>58</v>
      </c>
      <c r="B23" s="24">
        <v>22234.5</v>
      </c>
      <c r="C23" s="24">
        <v>22234.5</v>
      </c>
      <c r="D23" s="24">
        <v>22234.5</v>
      </c>
      <c r="E23" s="24">
        <v>24430.5</v>
      </c>
      <c r="F23" s="24">
        <v>24430.5</v>
      </c>
      <c r="G23" s="24">
        <v>24430.5</v>
      </c>
      <c r="H23" s="24">
        <v>24430.5</v>
      </c>
      <c r="I23" s="24">
        <v>24430.5</v>
      </c>
      <c r="J23" s="37">
        <v>24430.5</v>
      </c>
      <c r="K23" s="37">
        <v>24430.5</v>
      </c>
      <c r="L23" s="24">
        <v>24430.5</v>
      </c>
      <c r="M23" s="24">
        <v>24430.5</v>
      </c>
      <c r="N23" s="24">
        <f t="shared" si="1"/>
        <v>286578</v>
      </c>
    </row>
    <row r="24" spans="1:14" ht="22.5" customHeight="1" x14ac:dyDescent="0.35">
      <c r="A24" s="29" t="s">
        <v>25</v>
      </c>
      <c r="B24" s="24">
        <f>B4+B8+B14+B23+B18+B19</f>
        <v>129383.23000000001</v>
      </c>
      <c r="C24" s="24">
        <f t="shared" ref="C24:N24" si="6">C4+C8+C14+C23+C18+C19</f>
        <v>199247.49</v>
      </c>
      <c r="D24" s="24">
        <f t="shared" si="6"/>
        <v>133670.43</v>
      </c>
      <c r="E24" s="24">
        <f t="shared" si="6"/>
        <v>139975.02000000002</v>
      </c>
      <c r="F24" s="24">
        <f t="shared" si="6"/>
        <v>126321.77</v>
      </c>
      <c r="G24" s="24">
        <f t="shared" si="6"/>
        <v>157929.15</v>
      </c>
      <c r="H24" s="24">
        <f>H4+H8+H14+H23+H18+H19</f>
        <v>130454.72</v>
      </c>
      <c r="I24" s="24">
        <f t="shared" si="6"/>
        <v>132966.01</v>
      </c>
      <c r="J24" s="24">
        <f t="shared" si="6"/>
        <v>146726.82</v>
      </c>
      <c r="K24" s="24">
        <f t="shared" si="6"/>
        <v>142414.65000000002</v>
      </c>
      <c r="L24" s="24">
        <f t="shared" si="6"/>
        <v>125857.18</v>
      </c>
      <c r="M24" s="24">
        <f t="shared" si="6"/>
        <v>143586.59000000003</v>
      </c>
      <c r="N24" s="24">
        <f t="shared" si="6"/>
        <v>1708533.06</v>
      </c>
    </row>
    <row r="25" spans="1:14" ht="15.75" x14ac:dyDescent="0.25">
      <c r="A25" s="74" t="s">
        <v>61</v>
      </c>
      <c r="B25" s="74"/>
      <c r="C25" s="74"/>
      <c r="D25" s="30"/>
      <c r="E25" s="30"/>
      <c r="F25" s="30"/>
      <c r="G25" s="41"/>
      <c r="H25" s="30"/>
      <c r="I25" s="30"/>
      <c r="J25" s="30"/>
      <c r="K25" s="30"/>
      <c r="L25" s="75" t="s">
        <v>29</v>
      </c>
      <c r="M25" s="75"/>
      <c r="N25" s="75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4" t="s">
        <v>27</v>
      </c>
      <c r="B27" s="74"/>
      <c r="C27" s="74"/>
      <c r="D27" s="30"/>
      <c r="E27" s="30"/>
      <c r="F27" s="30"/>
      <c r="G27" s="30"/>
      <c r="H27" s="30"/>
      <c r="I27" s="30"/>
      <c r="J27" s="30"/>
      <c r="K27" s="30"/>
      <c r="L27" s="75" t="s">
        <v>33</v>
      </c>
      <c r="M27" s="75"/>
      <c r="N27" s="7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0"/>
  <sheetViews>
    <sheetView workbookViewId="0">
      <selection activeCell="D21" sqref="D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7" x14ac:dyDescent="0.2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32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47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47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47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47"/>
      <c r="D40" s="13"/>
      <c r="E40" s="13"/>
    </row>
    <row r="41" spans="1:5" x14ac:dyDescent="0.25">
      <c r="A41" s="13"/>
      <c r="B41" s="13"/>
      <c r="C41" s="47"/>
      <c r="D41" s="13"/>
      <c r="E41" s="13"/>
    </row>
    <row r="42" spans="1:5" x14ac:dyDescent="0.25">
      <c r="A42" s="13"/>
      <c r="B42" s="13"/>
      <c r="C42" s="47"/>
      <c r="D42" s="13"/>
      <c r="E42" s="13"/>
    </row>
    <row r="43" spans="1:5" x14ac:dyDescent="0.25">
      <c r="A43" s="13"/>
      <c r="B43" s="13"/>
      <c r="C43" s="47"/>
      <c r="D43" s="13"/>
      <c r="E43" s="13"/>
    </row>
    <row r="44" spans="1:5" x14ac:dyDescent="0.25">
      <c r="A44" s="13"/>
      <c r="B44" s="13"/>
      <c r="C44" s="47"/>
      <c r="D44" s="13"/>
      <c r="E44" s="13"/>
    </row>
    <row r="45" spans="1:5" x14ac:dyDescent="0.25">
      <c r="A45" s="13"/>
      <c r="B45" s="13"/>
      <c r="C45" s="47"/>
      <c r="D45" s="13"/>
      <c r="E45" s="13"/>
    </row>
    <row r="46" spans="1:5" x14ac:dyDescent="0.25">
      <c r="A46" s="13"/>
      <c r="B46" s="13"/>
      <c r="C46" s="47"/>
      <c r="D46" s="13"/>
      <c r="E46" s="13"/>
    </row>
    <row r="47" spans="1:5" x14ac:dyDescent="0.25">
      <c r="A47" s="13"/>
      <c r="B47" s="13"/>
      <c r="C47" s="47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47"/>
      <c r="D50" s="13"/>
      <c r="E50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0"/>
  <sheetViews>
    <sheetView workbookViewId="0">
      <selection activeCell="D21" sqref="D21"/>
    </sheetView>
  </sheetViews>
  <sheetFormatPr defaultRowHeight="15" x14ac:dyDescent="0.25"/>
  <cols>
    <col min="1" max="1" width="5.28515625" customWidth="1"/>
    <col min="2" max="2" width="45.140625" customWidth="1"/>
    <col min="3" max="3" width="10.7109375" customWidth="1"/>
    <col min="4" max="4" width="11.5703125" customWidth="1"/>
  </cols>
  <sheetData>
    <row r="1" spans="1:4" ht="15.75" x14ac:dyDescent="0.25">
      <c r="A1" s="1"/>
      <c r="B1" s="71" t="s">
        <v>65</v>
      </c>
      <c r="C1" s="71"/>
      <c r="D1" s="71"/>
    </row>
    <row r="2" spans="1:4" ht="15.75" x14ac:dyDescent="0.25">
      <c r="A2" s="1"/>
      <c r="B2" s="72" t="s">
        <v>51</v>
      </c>
      <c r="C2" s="72"/>
      <c r="D2" s="72"/>
    </row>
    <row r="3" spans="1:4" ht="15.75" x14ac:dyDescent="0.25">
      <c r="A3" s="1"/>
      <c r="B3" s="71" t="s">
        <v>49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93</v>
      </c>
      <c r="C6" s="39">
        <v>2268.1999999999998</v>
      </c>
      <c r="D6" s="3">
        <f>C6</f>
        <v>2268.1999999999998</v>
      </c>
    </row>
    <row r="7" spans="1:4" x14ac:dyDescent="0.25">
      <c r="A7" s="13"/>
      <c r="B7" s="12" t="s">
        <v>9</v>
      </c>
      <c r="C7" s="16"/>
      <c r="D7" s="12"/>
    </row>
    <row r="8" spans="1:4" x14ac:dyDescent="0.25">
      <c r="A8" s="55">
        <v>1</v>
      </c>
      <c r="B8" s="11" t="s">
        <v>97</v>
      </c>
      <c r="C8" s="16">
        <v>23000</v>
      </c>
      <c r="D8" s="50"/>
    </row>
    <row r="9" spans="1:4" x14ac:dyDescent="0.25">
      <c r="A9" s="55">
        <v>2</v>
      </c>
      <c r="B9" s="11" t="s">
        <v>98</v>
      </c>
      <c r="C9" s="13">
        <v>510</v>
      </c>
      <c r="D9" s="12"/>
    </row>
    <row r="10" spans="1:4" x14ac:dyDescent="0.25">
      <c r="A10" s="56">
        <v>3</v>
      </c>
      <c r="B10" s="68" t="s">
        <v>99</v>
      </c>
      <c r="C10" s="15">
        <v>6463.6</v>
      </c>
      <c r="D10" s="52"/>
    </row>
    <row r="11" spans="1:4" x14ac:dyDescent="0.25">
      <c r="A11" s="55">
        <v>4</v>
      </c>
      <c r="B11" s="11" t="s">
        <v>100</v>
      </c>
      <c r="C11" s="13">
        <v>3129.3</v>
      </c>
      <c r="D11" s="13"/>
    </row>
    <row r="12" spans="1:4" x14ac:dyDescent="0.25">
      <c r="A12" s="13"/>
      <c r="B12" s="12" t="s">
        <v>95</v>
      </c>
      <c r="C12" s="12">
        <f>SUM(C8:C11)</f>
        <v>33102.9</v>
      </c>
      <c r="D12" s="12">
        <f>C12+D6</f>
        <v>35371.1</v>
      </c>
    </row>
    <row r="13" spans="1:4" x14ac:dyDescent="0.25">
      <c r="A13" s="13"/>
      <c r="B13" s="12" t="s">
        <v>12</v>
      </c>
      <c r="C13" s="13"/>
      <c r="D13" s="12"/>
    </row>
    <row r="14" spans="1:4" x14ac:dyDescent="0.25">
      <c r="A14" s="13">
        <v>1</v>
      </c>
      <c r="B14" s="66" t="s">
        <v>99</v>
      </c>
      <c r="C14" s="67">
        <v>7709</v>
      </c>
      <c r="D14" s="12">
        <f>C14+D12</f>
        <v>43080.1</v>
      </c>
    </row>
    <row r="15" spans="1:4" x14ac:dyDescent="0.25">
      <c r="A15" s="13"/>
      <c r="B15" s="67" t="s">
        <v>14</v>
      </c>
      <c r="C15" s="65"/>
      <c r="D15" s="12"/>
    </row>
    <row r="16" spans="1:4" ht="30" x14ac:dyDescent="0.25">
      <c r="A16" s="13">
        <v>1</v>
      </c>
      <c r="B16" s="70" t="s">
        <v>122</v>
      </c>
      <c r="C16" s="67">
        <v>395</v>
      </c>
      <c r="D16" s="12">
        <f>C16+D14</f>
        <v>43475.1</v>
      </c>
    </row>
    <row r="17" spans="1:4" x14ac:dyDescent="0.25">
      <c r="A17" s="13"/>
      <c r="B17" s="12" t="s">
        <v>15</v>
      </c>
      <c r="C17" s="13"/>
      <c r="D17" s="13"/>
    </row>
    <row r="18" spans="1:4" x14ac:dyDescent="0.25">
      <c r="A18" s="13">
        <v>1</v>
      </c>
      <c r="B18" s="11" t="s">
        <v>128</v>
      </c>
      <c r="C18" s="13">
        <v>9600</v>
      </c>
      <c r="D18" s="12"/>
    </row>
    <row r="19" spans="1:4" ht="30" x14ac:dyDescent="0.25">
      <c r="A19" s="13">
        <v>2</v>
      </c>
      <c r="B19" s="11" t="s">
        <v>129</v>
      </c>
      <c r="C19" s="13">
        <v>1580</v>
      </c>
      <c r="D19" s="12"/>
    </row>
    <row r="20" spans="1:4" x14ac:dyDescent="0.25">
      <c r="A20" s="13"/>
      <c r="B20" s="3" t="s">
        <v>124</v>
      </c>
      <c r="C20" s="12">
        <f>SUM(C18:C19)</f>
        <v>11180</v>
      </c>
      <c r="D20" s="12">
        <f>C20+D16</f>
        <v>54655.1</v>
      </c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12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11"/>
      <c r="C24" s="13"/>
      <c r="D24" s="12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2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1"/>
      <c r="B33" s="11"/>
      <c r="C33" s="11"/>
      <c r="D33" s="12"/>
    </row>
    <row r="34" spans="1:4" x14ac:dyDescent="0.25">
      <c r="A34" s="11"/>
      <c r="B34" s="3"/>
      <c r="C34" s="3"/>
      <c r="D34" s="12"/>
    </row>
    <row r="35" spans="1:4" x14ac:dyDescent="0.25">
      <c r="A35" s="13"/>
      <c r="B35" s="3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3"/>
      <c r="C39" s="13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2"/>
      <c r="C50" s="12"/>
      <c r="D50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2020-08-20T03:56:33Z</cp:lastPrinted>
  <dcterms:created xsi:type="dcterms:W3CDTF">2011-07-25T05:21:17Z</dcterms:created>
  <dcterms:modified xsi:type="dcterms:W3CDTF">2024-01-22T09:00:28Z</dcterms:modified>
</cp:coreProperties>
</file>