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E0E7EED9-9E71-4EBC-B2C8-B5C5802D5448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заявл." sheetId="8" r:id="rId7"/>
    <sheet name="Лиц. счет. Св. расчет" sheetId="5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  <c r="M10" i="5"/>
  <c r="M16" i="5"/>
  <c r="D30" i="3"/>
  <c r="C30" i="3"/>
  <c r="D10" i="7"/>
  <c r="D32" i="6"/>
  <c r="C32" i="6"/>
  <c r="D74" i="1"/>
  <c r="C74" i="1"/>
  <c r="C8" i="10"/>
  <c r="D8" i="7"/>
  <c r="D10" i="4"/>
  <c r="D26" i="3"/>
  <c r="C26" i="3"/>
  <c r="D28" i="6"/>
  <c r="C52" i="2"/>
  <c r="D70" i="1"/>
  <c r="C70" i="1"/>
  <c r="D6" i="7"/>
  <c r="D20" i="3"/>
  <c r="K17" i="5"/>
  <c r="K11" i="5"/>
  <c r="K10" i="5"/>
  <c r="D8" i="4"/>
  <c r="C26" i="6"/>
  <c r="C46" i="2"/>
  <c r="C64" i="1"/>
  <c r="D18" i="3"/>
  <c r="C18" i="3"/>
  <c r="C22" i="6"/>
  <c r="C43" i="2"/>
  <c r="C58" i="1"/>
  <c r="D6" i="4"/>
  <c r="D14" i="3"/>
  <c r="C53" i="1"/>
  <c r="D13" i="9"/>
  <c r="C34" i="2"/>
  <c r="C36" i="2" s="1"/>
  <c r="C47" i="1"/>
  <c r="D11" i="9"/>
  <c r="C11" i="9"/>
  <c r="D12" i="3"/>
  <c r="C31" i="2" l="1"/>
  <c r="C40" i="1"/>
  <c r="C42" i="1" s="1"/>
  <c r="D10" i="3"/>
  <c r="D6" i="9"/>
  <c r="C27" i="2"/>
  <c r="C36" i="1"/>
  <c r="C8" i="3"/>
  <c r="D8" i="3" s="1"/>
  <c r="C21" i="2"/>
  <c r="C29" i="1"/>
  <c r="C22" i="1" l="1"/>
  <c r="C15" i="2"/>
  <c r="C16" i="1"/>
  <c r="B7" i="5"/>
  <c r="C8" i="6"/>
  <c r="D8" i="6" s="1"/>
  <c r="D10" i="6" s="1"/>
  <c r="D12" i="6" s="1"/>
  <c r="D14" i="6" s="1"/>
  <c r="D16" i="6" s="1"/>
  <c r="D18" i="6" s="1"/>
  <c r="D22" i="6" s="1"/>
  <c r="D26" i="6" s="1"/>
  <c r="C9" i="2"/>
  <c r="D9" i="2" s="1"/>
  <c r="C11" i="1"/>
  <c r="D11" i="1" s="1"/>
  <c r="D16" i="1" l="1"/>
  <c r="D15" i="2"/>
  <c r="D17" i="2" s="1"/>
  <c r="D21" i="2" s="1"/>
  <c r="D27" i="2" s="1"/>
  <c r="D31" i="2" s="1"/>
  <c r="D36" i="2" s="1"/>
  <c r="D38" i="2" s="1"/>
  <c r="D43" i="2" s="1"/>
  <c r="D46" i="2" s="1"/>
  <c r="D52" i="2" s="1"/>
  <c r="D60" i="2" s="1"/>
  <c r="D22" i="1"/>
  <c r="D29" i="1" s="1"/>
  <c r="D36" i="1" s="1"/>
  <c r="D42" i="1" s="1"/>
  <c r="D47" i="1" s="1"/>
  <c r="D53" i="1" s="1"/>
  <c r="D58" i="1" s="1"/>
  <c r="D64" i="1" s="1"/>
  <c r="M4" i="5"/>
  <c r="L4" i="5"/>
  <c r="K4" i="5"/>
  <c r="J4" i="5"/>
  <c r="I4" i="5"/>
  <c r="H4" i="5"/>
  <c r="G4" i="5"/>
  <c r="F4" i="5"/>
  <c r="E4" i="5"/>
  <c r="D4" i="5"/>
  <c r="C4" i="5"/>
  <c r="B4" i="5"/>
  <c r="K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J14" i="5"/>
  <c r="I14" i="5"/>
  <c r="H14" i="5"/>
  <c r="G14" i="5"/>
  <c r="F14" i="5"/>
  <c r="E14" i="5"/>
  <c r="D14" i="5"/>
  <c r="C14" i="5"/>
  <c r="B14" i="5"/>
  <c r="B24" i="5" l="1"/>
  <c r="J24" i="5"/>
  <c r="F24" i="5"/>
  <c r="L24" i="5"/>
  <c r="H24" i="5"/>
  <c r="E24" i="5"/>
  <c r="I24" i="5"/>
  <c r="M24" i="5"/>
  <c r="G24" i="5"/>
  <c r="K24" i="5"/>
  <c r="D24" i="5"/>
  <c r="C24" i="5"/>
  <c r="N19" i="5"/>
  <c r="N6" i="5"/>
  <c r="N23" i="5"/>
  <c r="N13" i="5"/>
  <c r="N5" i="5"/>
  <c r="N4" i="5" l="1"/>
  <c r="N10" i="5" l="1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<sst xmlns="http://schemas.openxmlformats.org/spreadsheetml/2006/main" count="330" uniqueCount="160">
  <si>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</si>
  <si>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</si>
  <si>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</si>
  <si>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</si>
  <si>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</si>
  <si>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</si>
  <si>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</si>
  <si>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</si>
  <si>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</si>
  <si>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</si>
  <si>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</si>
  <si>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</si>
  <si>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</si>
  <si>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</si>
  <si>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</si>
  <si>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</si>
  <si>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</si>
  <si>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</si>
  <si>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</si>
  <si>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</si>
  <si>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</si>
  <si>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</si>
  <si>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</si>
  <si>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</si>
  <si>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</si>
  <si>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</si>
  <si>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</si>
  <si>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</si>
  <si>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</si>
  <si>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</si>
  <si>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</si>
  <si>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</si>
  <si>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</si>
  <si>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</si>
  <si>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</si>
  <si>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</si>
  <si>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</si>
  <si>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</si>
  <si>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</si>
  <si>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Сосновая,16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</si>
  <si>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</si>
  <si>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</si>
  <si>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</si>
  <si>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</si>
  <si>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</si>
  <si>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</si>
  <si>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</si>
  <si>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</si>
  <si>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</si>
  <si>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</si>
  <si>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</si>
  <si>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</si>
  <si>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</si>
  <si>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</si>
  <si>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</si>
  <si>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</si>
  <si>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</si>
  <si>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</si>
  <si>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</si>
  <si>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</si>
  <si>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</si>
  <si>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</si>
  <si>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</si>
  <si>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</si>
  <si>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Замена стояка отопления Квартира №99</t>
  </si>
  <si>
    <t>Монтаж труб в подвале для набора воды уборщице</t>
  </si>
  <si>
    <t>Замена перемычки на отоплении в подвале между 2-3 подъездом</t>
  </si>
  <si>
    <t>Чистка чердака от голубей</t>
  </si>
  <si>
    <t>Подъезд №3 Демонтаж сэдвич панели</t>
  </si>
  <si>
    <t>Замена светильников 2 шт Подъезд №3  7 этаж</t>
  </si>
  <si>
    <t>Замена освещения и выключателей в подвале №1,2</t>
  </si>
  <si>
    <t>Лицевой счёт 2023г</t>
  </si>
  <si>
    <t>Замена крана на стояке подъездного отопления Подъезд №3</t>
  </si>
  <si>
    <t>Итого за февраль</t>
  </si>
  <si>
    <t>Очистка подъездных козырьков 4 шт</t>
  </si>
  <si>
    <t>Ремонт подъездной двери Подъезд №2</t>
  </si>
  <si>
    <t>Установка проушан на ЩУ для навесного замка. Установка замка Подъезд №1</t>
  </si>
  <si>
    <t>Отключение подъездного отопления</t>
  </si>
  <si>
    <t>Устранение течи на конвекторе отопления Квартира №27</t>
  </si>
  <si>
    <t>Итого за март</t>
  </si>
  <si>
    <t>Замена светильников 4 шт Подъезд №1</t>
  </si>
  <si>
    <t>Устранение течи на конвекторе отопления Квартира №128 Установка заглушек</t>
  </si>
  <si>
    <t>Замена двух кранов на конвекторе отопления Квартира №128</t>
  </si>
  <si>
    <t>Устранение течи на конвекторе отопления. Установка заглушек. Квартира №125</t>
  </si>
  <si>
    <t>Итого за апрель</t>
  </si>
  <si>
    <t>Ремонт подъездной двери Подъезд №1 Сварочные работы</t>
  </si>
  <si>
    <t>Закрепление сетки на вентиляционных коробах</t>
  </si>
  <si>
    <t>Изготовление и установка решетки Подъезд №4</t>
  </si>
  <si>
    <t>Устранение течи конвектора Квартира №63. Установка заглушек</t>
  </si>
  <si>
    <t>Отключение  отопления</t>
  </si>
  <si>
    <t>Регулировка ГВС в подвале и на чердаке, промывка теплообменника, прочистка стояков</t>
  </si>
  <si>
    <t xml:space="preserve">Итого за май </t>
  </si>
  <si>
    <t>Ремонт подъездых дверей Подъезд №3,4</t>
  </si>
  <si>
    <t>Установка дверных упоров на подъездых дверях</t>
  </si>
  <si>
    <t>Частичный ремонт газонного ограждения (свароные работы)</t>
  </si>
  <si>
    <t xml:space="preserve">Замена светильников. Подъезд №3 </t>
  </si>
  <si>
    <t>Покраска бордюр на придомовой территории</t>
  </si>
  <si>
    <t>Установка абоненской трубки Квартира №154</t>
  </si>
  <si>
    <t>Установка пластин на теплообменник Подъезд №1,2,3,4</t>
  </si>
  <si>
    <t>Ремонт полотенцесушителя и стояка ГВС Квартира №196</t>
  </si>
  <si>
    <t>Итого за июнь</t>
  </si>
  <si>
    <t>Ремонт подъездной двери Подъезд №4</t>
  </si>
  <si>
    <t>Замена светильника на 8 этаже Подъезд №3</t>
  </si>
  <si>
    <t>Закрытие вентиляционных коробов металлической сеткой</t>
  </si>
  <si>
    <t>Привоз песка на придомовую территорию</t>
  </si>
  <si>
    <t>Скос травы на придомовой территории</t>
  </si>
  <si>
    <t>Выдано жильцам средство от блох</t>
  </si>
  <si>
    <t>Промывка и опрессовка системы теплоснабжения</t>
  </si>
  <si>
    <t>Итого за июль</t>
  </si>
  <si>
    <t>Установка упоров на подъезные двери Подъезд №2,4</t>
  </si>
  <si>
    <t>Установка ограничителей на подъездную дверь (сварочные работы) Подъезд №4</t>
  </si>
  <si>
    <t>Замена светильника и выключателя Подъезд №4, тамбур</t>
  </si>
  <si>
    <t>Выдана председателю совета дома краска для нужд дома</t>
  </si>
  <si>
    <t>Замена двух стояков ХВС в подвале Подъезд №1</t>
  </si>
  <si>
    <t>Усиление рамы под насос ХВс в подвале Подъезд №2</t>
  </si>
  <si>
    <t>Итого за август</t>
  </si>
  <si>
    <t xml:space="preserve">Замена светильника </t>
  </si>
  <si>
    <t xml:space="preserve">Закрытие вентиляционных коробов сеткой </t>
  </si>
  <si>
    <t>Монтаж обратного клапана на теплообменник Подъезд №1,2</t>
  </si>
  <si>
    <t>Итого за сентябрь</t>
  </si>
  <si>
    <t>Ремонт тамбурной двери Подъезд №4</t>
  </si>
  <si>
    <t>Ремонт подъездной двери Подъезд №1 (сварочные работы)</t>
  </si>
  <si>
    <t>Замена светильников 4 штуки Подъезд №1</t>
  </si>
  <si>
    <t xml:space="preserve">Замена энергосберегающих дампочек 10 штук </t>
  </si>
  <si>
    <t>Ремонт подъезда №3 согласно смете</t>
  </si>
  <si>
    <t>Замена доводчика на пластиковой двери Подъезд №4</t>
  </si>
  <si>
    <t>Монтаж рамы и замена насоса ХВС в подвале</t>
  </si>
  <si>
    <t>Чистка фильтров отопления в теплоузле №1,2</t>
  </si>
  <si>
    <t>Обследование квартиры на предмет течи с кровли квартира №122</t>
  </si>
  <si>
    <t>Итого за октябрь</t>
  </si>
  <si>
    <t>Установка решеток на 3,5х этажах</t>
  </si>
  <si>
    <t>Замена прожектора Подъезд №3</t>
  </si>
  <si>
    <t>Ревизия ВРУ</t>
  </si>
  <si>
    <t xml:space="preserve">Замена светильников 3 штук </t>
  </si>
  <si>
    <t>Установка и подключение насоса ХВС в узле в подвале</t>
  </si>
  <si>
    <t>Замена радиатора и подводки к радиатору Квартира №10</t>
  </si>
  <si>
    <t>Замена крана на стояке подъездного отопления Подъезд №1</t>
  </si>
  <si>
    <t>Итого за ноябрь</t>
  </si>
  <si>
    <t>Установка решетки на 2 ом этаже Подъезд №3</t>
  </si>
  <si>
    <t>Замена и ремонт почтовых ящиков Подъезд №2</t>
  </si>
  <si>
    <t>Замена замков на почтовых ящиках Подъезд №2</t>
  </si>
  <si>
    <t>Замена светильника 2 этаж</t>
  </si>
  <si>
    <t>Частичный ремонт кровли Подъезд №1</t>
  </si>
  <si>
    <t>Ремонт лифта</t>
  </si>
  <si>
    <t>Замена стекла Подъезд №4</t>
  </si>
  <si>
    <t>Ремонтные работы Анком Подъезд №1</t>
  </si>
  <si>
    <t xml:space="preserve">Замена насоса отопления в теплоузле </t>
  </si>
  <si>
    <t>Замена трехфазного автомата ВРУ №1</t>
  </si>
  <si>
    <t xml:space="preserve">Текущий ремонт </t>
  </si>
  <si>
    <t>Итого за декабрь</t>
  </si>
  <si>
    <t>Демонтаж, монтаж квартирной вытяжки. Запенивание вентиляции на чердаке Квартира №195</t>
  </si>
  <si>
    <t>Чистка чердака подъезд №4</t>
  </si>
  <si>
    <t>Закрытие отдушин</t>
  </si>
  <si>
    <t>Уборка снега с козырьков подъездов</t>
  </si>
  <si>
    <t>Замена светильника Подъезд №1  9 этаж</t>
  </si>
  <si>
    <t>Замена светильников 2 штук Подъезд №3</t>
  </si>
  <si>
    <t>Установка дополнительной сетки на общую вентиляцию</t>
  </si>
  <si>
    <t>Замена светильников 3 штук Подъезд №2,3</t>
  </si>
  <si>
    <t>Замена доводчика входной двери Подъезд №2,4</t>
  </si>
  <si>
    <t>Анком ремонтные работы Подъезд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</si>
</sst>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7" fillId="0" borderId="1" xfId="0" applyFont="1" applyBorder="1" applyAlignment="1">
      <alignment wrapText="1"/>
    </xf>
    <xf numFmtId="2" fontId="0" fillId="0" borderId="1" xfId="0" applyNumberFormat="1" applyBorder="1"/>
    <xf numFmtId="0" fontId="5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2" fillId="2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 shrinkToFi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opLeftCell="A62" workbookViewId="0">
      <selection activeCell="D74" sqref="D7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31"/>
      <c r="B1" s="68" t="s">
        <v>63</v>
      </c>
      <c r="C1" s="68"/>
      <c r="D1" s="68"/>
      <c r="E1" s="6"/>
      <c r="F1" s="6"/>
      <c r="G1" s="6"/>
      <c r="H1" s="6"/>
    </row>
    <row r="2" spans="1:8" ht="15.75" x14ac:dyDescent="0.25">
      <c r="A2" s="31"/>
      <c r="B2" s="2" t="s">
        <v>39</v>
      </c>
      <c r="C2" s="31"/>
      <c r="D2" s="31"/>
      <c r="E2" s="1"/>
      <c r="F2" s="1"/>
      <c r="G2" s="1"/>
      <c r="H2" s="1"/>
    </row>
    <row r="3" spans="1:8" ht="28.9" customHeight="1" x14ac:dyDescent="0.25">
      <c r="A3" s="31"/>
      <c r="B3" s="68" t="s">
        <v>4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30" x14ac:dyDescent="0.25">
      <c r="A6" s="57">
        <v>1</v>
      </c>
      <c r="B6" s="57" t="s">
        <v>56</v>
      </c>
      <c r="C6" s="57">
        <v>1223.92</v>
      </c>
      <c r="D6" s="56"/>
      <c r="E6" s="1"/>
      <c r="F6" s="1"/>
    </row>
    <row r="7" spans="1:8" ht="60" x14ac:dyDescent="0.25">
      <c r="A7" s="57">
        <v>2</v>
      </c>
      <c r="B7" s="57" t="s">
        <v>60</v>
      </c>
      <c r="C7" s="57">
        <v>935</v>
      </c>
      <c r="D7" s="56"/>
      <c r="E7" s="1"/>
      <c r="F7" s="1"/>
    </row>
    <row r="8" spans="1:8" x14ac:dyDescent="0.25">
      <c r="A8" s="57">
        <v>3</v>
      </c>
      <c r="B8" s="57" t="s">
        <v>64</v>
      </c>
      <c r="C8" s="57">
        <v>4050.3</v>
      </c>
      <c r="D8" s="56"/>
      <c r="E8" s="1"/>
      <c r="F8" s="1"/>
    </row>
    <row r="9" spans="1:8" ht="30" x14ac:dyDescent="0.25">
      <c r="A9" s="55">
        <v>4</v>
      </c>
      <c r="B9" s="57" t="s">
        <v>65</v>
      </c>
      <c r="C9" s="57">
        <v>2133.9</v>
      </c>
      <c r="D9" s="55"/>
      <c r="E9" s="1"/>
      <c r="F9" s="1"/>
    </row>
    <row r="10" spans="1:8" ht="30" x14ac:dyDescent="0.25">
      <c r="A10" s="57">
        <v>5</v>
      </c>
      <c r="B10" s="57" t="s">
        <v>66</v>
      </c>
      <c r="C10" s="57">
        <v>5192.8999999999996</v>
      </c>
      <c r="D10" s="56"/>
      <c r="E10" s="1"/>
      <c r="F10" s="1"/>
    </row>
    <row r="11" spans="1:8" x14ac:dyDescent="0.25">
      <c r="A11" s="57"/>
      <c r="B11" s="56" t="s">
        <v>61</v>
      </c>
      <c r="C11" s="56">
        <f>SUM(C6:C10)</f>
        <v>13536.02</v>
      </c>
      <c r="D11" s="56">
        <f>C11</f>
        <v>13536.02</v>
      </c>
      <c r="E11" s="1"/>
      <c r="F11" s="1"/>
    </row>
    <row r="12" spans="1:8" x14ac:dyDescent="0.25">
      <c r="A12" s="55"/>
      <c r="B12" s="56" t="s">
        <v>5</v>
      </c>
      <c r="C12" s="55"/>
      <c r="D12" s="55"/>
      <c r="E12" s="1"/>
      <c r="F12" s="1"/>
    </row>
    <row r="13" spans="1:8" ht="30" x14ac:dyDescent="0.25">
      <c r="A13" s="57">
        <v>1</v>
      </c>
      <c r="B13" s="57" t="s">
        <v>56</v>
      </c>
      <c r="C13" s="57">
        <v>1223.92</v>
      </c>
      <c r="D13" s="56"/>
      <c r="E13" s="1"/>
      <c r="F13" s="1"/>
    </row>
    <row r="14" spans="1:8" ht="60" x14ac:dyDescent="0.25">
      <c r="A14" s="57">
        <v>2</v>
      </c>
      <c r="B14" s="57" t="s">
        <v>60</v>
      </c>
      <c r="C14" s="57">
        <v>935</v>
      </c>
      <c r="D14" s="56"/>
      <c r="E14" s="1"/>
      <c r="F14" s="1"/>
    </row>
    <row r="15" spans="1:8" ht="30" x14ac:dyDescent="0.25">
      <c r="A15" s="57">
        <v>3</v>
      </c>
      <c r="B15" s="57" t="s">
        <v>72</v>
      </c>
      <c r="C15" s="57">
        <v>1025.8</v>
      </c>
      <c r="D15" s="56"/>
      <c r="E15" s="1"/>
      <c r="F15" s="1"/>
    </row>
    <row r="16" spans="1:8" x14ac:dyDescent="0.25">
      <c r="A16" s="57"/>
      <c r="B16" s="56" t="s">
        <v>73</v>
      </c>
      <c r="C16" s="56">
        <f>SUM(C13:C15)</f>
        <v>3184.7200000000003</v>
      </c>
      <c r="D16" s="56">
        <f>C16+D11</f>
        <v>16720.740000000002</v>
      </c>
      <c r="E16" s="1"/>
      <c r="F16" s="1"/>
    </row>
    <row r="17" spans="1:6" x14ac:dyDescent="0.25">
      <c r="A17" s="55"/>
      <c r="B17" s="56" t="s">
        <v>3</v>
      </c>
      <c r="C17" s="55"/>
      <c r="D17" s="55"/>
      <c r="E17" s="1"/>
      <c r="F17" s="1"/>
    </row>
    <row r="18" spans="1:6" ht="30" x14ac:dyDescent="0.25">
      <c r="A18" s="57">
        <v>1</v>
      </c>
      <c r="B18" s="57" t="s">
        <v>56</v>
      </c>
      <c r="C18" s="57">
        <v>1223.92</v>
      </c>
      <c r="D18" s="56"/>
      <c r="E18" s="1"/>
      <c r="F18" s="1"/>
    </row>
    <row r="19" spans="1:6" s="5" customFormat="1" ht="60" x14ac:dyDescent="0.25">
      <c r="A19" s="57">
        <v>2</v>
      </c>
      <c r="B19" s="57" t="s">
        <v>60</v>
      </c>
      <c r="C19" s="57">
        <v>935</v>
      </c>
      <c r="D19" s="56"/>
      <c r="E19" s="4"/>
      <c r="F19" s="4"/>
    </row>
    <row r="20" spans="1:6" s="5" customFormat="1" x14ac:dyDescent="0.25">
      <c r="A20" s="57">
        <v>3</v>
      </c>
      <c r="B20" s="57" t="s">
        <v>77</v>
      </c>
      <c r="C20" s="57">
        <v>395</v>
      </c>
      <c r="D20" s="56"/>
      <c r="E20" s="4"/>
      <c r="F20" s="4"/>
    </row>
    <row r="21" spans="1:6" s="5" customFormat="1" ht="30" x14ac:dyDescent="0.25">
      <c r="A21" s="57">
        <v>4</v>
      </c>
      <c r="B21" s="57" t="s">
        <v>78</v>
      </c>
      <c r="C21" s="57">
        <v>665</v>
      </c>
      <c r="D21" s="56"/>
      <c r="E21" s="4"/>
      <c r="F21" s="4"/>
    </row>
    <row r="22" spans="1:6" x14ac:dyDescent="0.25">
      <c r="A22" s="57"/>
      <c r="B22" s="56" t="s">
        <v>79</v>
      </c>
      <c r="C22" s="56">
        <f>SUM(C18:C21)</f>
        <v>3218.92</v>
      </c>
      <c r="D22" s="56">
        <f>C22+D16</f>
        <v>19939.660000000003</v>
      </c>
      <c r="E22" s="1"/>
      <c r="F22" s="1"/>
    </row>
    <row r="23" spans="1:6" x14ac:dyDescent="0.25">
      <c r="A23" s="55"/>
      <c r="B23" s="56" t="s">
        <v>7</v>
      </c>
      <c r="C23" s="55"/>
      <c r="D23" s="55"/>
      <c r="E23" s="1"/>
      <c r="F23" s="1"/>
    </row>
    <row r="24" spans="1:6" ht="30" x14ac:dyDescent="0.25">
      <c r="A24" s="57">
        <v>1</v>
      </c>
      <c r="B24" s="57" t="s">
        <v>56</v>
      </c>
      <c r="C24" s="57">
        <v>1223.92</v>
      </c>
      <c r="D24" s="56"/>
      <c r="E24" s="1"/>
      <c r="F24" s="1"/>
    </row>
    <row r="25" spans="1:6" ht="60" x14ac:dyDescent="0.25">
      <c r="A25" s="57">
        <v>2</v>
      </c>
      <c r="B25" s="57" t="s">
        <v>60</v>
      </c>
      <c r="C25" s="57">
        <v>935</v>
      </c>
      <c r="D25" s="56"/>
      <c r="E25" s="1"/>
      <c r="F25" s="1"/>
    </row>
    <row r="26" spans="1:6" ht="30" x14ac:dyDescent="0.25">
      <c r="A26" s="57">
        <v>3</v>
      </c>
      <c r="B26" s="57" t="s">
        <v>81</v>
      </c>
      <c r="C26" s="57">
        <v>960.2</v>
      </c>
      <c r="D26" s="56"/>
      <c r="E26" s="1"/>
      <c r="F26" s="1"/>
    </row>
    <row r="27" spans="1:6" ht="30" x14ac:dyDescent="0.25">
      <c r="A27" s="57">
        <v>4</v>
      </c>
      <c r="B27" s="57" t="s">
        <v>82</v>
      </c>
      <c r="C27" s="57">
        <v>2297</v>
      </c>
      <c r="D27" s="56"/>
      <c r="E27" s="1"/>
      <c r="F27" s="1"/>
    </row>
    <row r="28" spans="1:6" ht="30" x14ac:dyDescent="0.25">
      <c r="A28" s="57">
        <v>5</v>
      </c>
      <c r="B28" s="57" t="s">
        <v>83</v>
      </c>
      <c r="C28" s="57">
        <v>996.9</v>
      </c>
      <c r="D28" s="56"/>
      <c r="E28" s="1"/>
      <c r="F28" s="1"/>
    </row>
    <row r="29" spans="1:6" x14ac:dyDescent="0.25">
      <c r="A29" s="57"/>
      <c r="B29" s="56" t="s">
        <v>84</v>
      </c>
      <c r="C29" s="56">
        <f>SUM(C24:C28)</f>
        <v>6413.0199999999995</v>
      </c>
      <c r="D29" s="56">
        <f>C29+D22</f>
        <v>26352.680000000004</v>
      </c>
      <c r="E29" s="1"/>
      <c r="F29" s="1"/>
    </row>
    <row r="30" spans="1:6" x14ac:dyDescent="0.25">
      <c r="A30" s="55"/>
      <c r="B30" s="56" t="s">
        <v>8</v>
      </c>
      <c r="C30" s="55"/>
      <c r="D30" s="55"/>
      <c r="E30" s="1"/>
      <c r="F30" s="1"/>
    </row>
    <row r="31" spans="1:6" ht="30" x14ac:dyDescent="0.25">
      <c r="A31" s="57">
        <v>1</v>
      </c>
      <c r="B31" s="57" t="s">
        <v>56</v>
      </c>
      <c r="C31" s="57">
        <v>1223.92</v>
      </c>
      <c r="D31" s="56"/>
      <c r="E31" s="1"/>
      <c r="F31" s="1"/>
    </row>
    <row r="32" spans="1:6" ht="60" x14ac:dyDescent="0.25">
      <c r="A32" s="57">
        <v>2</v>
      </c>
      <c r="B32" s="57" t="s">
        <v>60</v>
      </c>
      <c r="C32" s="57">
        <v>935</v>
      </c>
      <c r="D32" s="56"/>
      <c r="E32" s="1"/>
      <c r="F32" s="1"/>
    </row>
    <row r="33" spans="1:6" ht="30" x14ac:dyDescent="0.25">
      <c r="A33" s="57">
        <v>3</v>
      </c>
      <c r="B33" s="57" t="s">
        <v>88</v>
      </c>
      <c r="C33" s="57">
        <v>1006.2</v>
      </c>
      <c r="D33" s="56"/>
      <c r="E33" s="1"/>
      <c r="F33" s="1"/>
    </row>
    <row r="34" spans="1:6" x14ac:dyDescent="0.25">
      <c r="A34" s="57">
        <v>4</v>
      </c>
      <c r="B34" s="57" t="s">
        <v>89</v>
      </c>
      <c r="C34" s="57">
        <v>395</v>
      </c>
      <c r="D34" s="56"/>
      <c r="E34" s="1"/>
      <c r="F34" s="1"/>
    </row>
    <row r="35" spans="1:6" ht="30" x14ac:dyDescent="0.25">
      <c r="A35" s="57">
        <v>5</v>
      </c>
      <c r="B35" s="57" t="s">
        <v>90</v>
      </c>
      <c r="C35" s="57">
        <v>790</v>
      </c>
      <c r="D35" s="56"/>
      <c r="E35" s="1"/>
      <c r="F35" s="1"/>
    </row>
    <row r="36" spans="1:6" x14ac:dyDescent="0.25">
      <c r="A36" s="57"/>
      <c r="B36" s="56" t="s">
        <v>91</v>
      </c>
      <c r="C36" s="56">
        <f>SUM(C31:C35)</f>
        <v>4350.12</v>
      </c>
      <c r="D36" s="56">
        <f>C36+D29</f>
        <v>30702.800000000003</v>
      </c>
      <c r="E36" s="1"/>
      <c r="F36" s="1"/>
    </row>
    <row r="37" spans="1:6" x14ac:dyDescent="0.25">
      <c r="A37" s="55"/>
      <c r="B37" s="56" t="s">
        <v>9</v>
      </c>
      <c r="C37" s="55"/>
      <c r="D37" s="55"/>
      <c r="E37" s="1"/>
      <c r="F37" s="1"/>
    </row>
    <row r="38" spans="1:6" ht="30" x14ac:dyDescent="0.25">
      <c r="A38" s="57">
        <v>1</v>
      </c>
      <c r="B38" s="57" t="s">
        <v>56</v>
      </c>
      <c r="C38" s="57">
        <v>1223.92</v>
      </c>
      <c r="D38" s="56"/>
      <c r="E38" s="1"/>
      <c r="F38" s="1"/>
    </row>
    <row r="39" spans="1:6" ht="60" x14ac:dyDescent="0.25">
      <c r="A39" s="57">
        <v>2</v>
      </c>
      <c r="B39" s="57" t="s">
        <v>60</v>
      </c>
      <c r="C39" s="57">
        <v>935</v>
      </c>
      <c r="D39" s="56"/>
      <c r="E39" s="1"/>
      <c r="F39" s="1"/>
    </row>
    <row r="40" spans="1:6" ht="30" x14ac:dyDescent="0.25">
      <c r="A40" s="57">
        <v>3</v>
      </c>
      <c r="B40" s="57" t="s">
        <v>98</v>
      </c>
      <c r="C40" s="57">
        <f>13252.5+11585</f>
        <v>24837.5</v>
      </c>
      <c r="D40" s="56"/>
      <c r="E40" s="1"/>
      <c r="F40" s="1"/>
    </row>
    <row r="41" spans="1:6" ht="30" x14ac:dyDescent="0.25">
      <c r="A41" s="57">
        <v>4</v>
      </c>
      <c r="B41" s="57" t="s">
        <v>99</v>
      </c>
      <c r="C41" s="57">
        <v>2193</v>
      </c>
      <c r="D41" s="56"/>
      <c r="E41" s="1"/>
      <c r="F41" s="1"/>
    </row>
    <row r="42" spans="1:6" x14ac:dyDescent="0.25">
      <c r="A42" s="57"/>
      <c r="B42" s="56" t="s">
        <v>100</v>
      </c>
      <c r="C42" s="56">
        <f>SUM(C38:C41)</f>
        <v>29189.42</v>
      </c>
      <c r="D42" s="56">
        <f>C42+D36</f>
        <v>59892.22</v>
      </c>
      <c r="E42" s="1"/>
      <c r="F42" s="1"/>
    </row>
    <row r="43" spans="1:6" x14ac:dyDescent="0.25">
      <c r="A43" s="55"/>
      <c r="B43" s="56" t="s">
        <v>10</v>
      </c>
      <c r="C43" s="55"/>
      <c r="D43" s="55"/>
      <c r="E43" s="1"/>
      <c r="F43" s="1"/>
    </row>
    <row r="44" spans="1:6" ht="30" x14ac:dyDescent="0.25">
      <c r="A44" s="57">
        <v>1</v>
      </c>
      <c r="B44" s="57" t="s">
        <v>56</v>
      </c>
      <c r="C44" s="57">
        <v>1223.92</v>
      </c>
      <c r="D44" s="56"/>
      <c r="E44" s="1"/>
      <c r="F44" s="1"/>
    </row>
    <row r="45" spans="1:6" ht="60" x14ac:dyDescent="0.25">
      <c r="A45" s="57">
        <v>2</v>
      </c>
      <c r="B45" s="57" t="s">
        <v>60</v>
      </c>
      <c r="C45" s="57">
        <v>935</v>
      </c>
      <c r="D45" s="56"/>
      <c r="E45" s="1"/>
      <c r="F45" s="1"/>
    </row>
    <row r="46" spans="1:6" x14ac:dyDescent="0.25">
      <c r="A46" s="57">
        <v>3</v>
      </c>
      <c r="B46" s="57" t="s">
        <v>107</v>
      </c>
      <c r="C46" s="57">
        <v>3851.25</v>
      </c>
      <c r="D46" s="56"/>
      <c r="E46" s="1"/>
      <c r="F46" s="1"/>
    </row>
    <row r="47" spans="1:6" x14ac:dyDescent="0.25">
      <c r="A47" s="57"/>
      <c r="B47" s="56" t="s">
        <v>108</v>
      </c>
      <c r="C47" s="56">
        <f>SUM(C44:C46)</f>
        <v>6010.17</v>
      </c>
      <c r="D47" s="56">
        <f>C47+D42</f>
        <v>65902.39</v>
      </c>
      <c r="E47" s="1"/>
      <c r="F47" s="1"/>
    </row>
    <row r="48" spans="1:6" x14ac:dyDescent="0.25">
      <c r="A48" s="55"/>
      <c r="B48" s="56" t="s">
        <v>11</v>
      </c>
      <c r="C48" s="55"/>
      <c r="D48" s="55"/>
      <c r="E48" s="1"/>
      <c r="F48" s="1"/>
    </row>
    <row r="49" spans="1:6" ht="30" x14ac:dyDescent="0.25">
      <c r="A49" s="57">
        <v>1</v>
      </c>
      <c r="B49" s="57" t="s">
        <v>56</v>
      </c>
      <c r="C49" s="57">
        <v>1223.92</v>
      </c>
      <c r="D49" s="56"/>
      <c r="E49" s="1"/>
      <c r="F49" s="1"/>
    </row>
    <row r="50" spans="1:6" ht="60" x14ac:dyDescent="0.25">
      <c r="A50" s="57">
        <v>2</v>
      </c>
      <c r="B50" s="57" t="s">
        <v>60</v>
      </c>
      <c r="C50" s="57">
        <v>935</v>
      </c>
      <c r="D50" s="56"/>
      <c r="E50" s="1"/>
      <c r="F50" s="1"/>
    </row>
    <row r="51" spans="1:6" x14ac:dyDescent="0.25">
      <c r="A51" s="57">
        <v>3</v>
      </c>
      <c r="B51" s="57" t="s">
        <v>113</v>
      </c>
      <c r="C51" s="57">
        <v>4775.5</v>
      </c>
      <c r="D51" s="56"/>
      <c r="E51" s="1"/>
      <c r="F51" s="1"/>
    </row>
    <row r="52" spans="1:6" ht="30" x14ac:dyDescent="0.25">
      <c r="A52" s="57">
        <v>4</v>
      </c>
      <c r="B52" s="57" t="s">
        <v>114</v>
      </c>
      <c r="C52" s="57">
        <v>6280.1</v>
      </c>
      <c r="D52" s="56"/>
      <c r="E52" s="1"/>
      <c r="F52" s="1"/>
    </row>
    <row r="53" spans="1:6" x14ac:dyDescent="0.25">
      <c r="A53" s="57"/>
      <c r="B53" s="56" t="s">
        <v>115</v>
      </c>
      <c r="C53" s="56">
        <f>SUM(C49:C52)</f>
        <v>13214.52</v>
      </c>
      <c r="D53" s="56">
        <f>C53+D47</f>
        <v>79116.91</v>
      </c>
      <c r="E53" s="1"/>
      <c r="F53" s="1"/>
    </row>
    <row r="54" spans="1:6" x14ac:dyDescent="0.25">
      <c r="A54" s="55"/>
      <c r="B54" s="56" t="s">
        <v>12</v>
      </c>
      <c r="C54" s="55"/>
      <c r="D54" s="55"/>
      <c r="E54" s="1"/>
      <c r="F54" s="1"/>
    </row>
    <row r="55" spans="1:6" ht="30" x14ac:dyDescent="0.25">
      <c r="A55" s="57">
        <v>1</v>
      </c>
      <c r="B55" s="57" t="s">
        <v>56</v>
      </c>
      <c r="C55" s="57">
        <v>1223.92</v>
      </c>
      <c r="D55" s="56"/>
      <c r="E55" s="1"/>
      <c r="F55" s="1"/>
    </row>
    <row r="56" spans="1:6" ht="60" x14ac:dyDescent="0.25">
      <c r="A56" s="57">
        <v>2</v>
      </c>
      <c r="B56" s="57" t="s">
        <v>60</v>
      </c>
      <c r="C56" s="57">
        <v>935</v>
      </c>
      <c r="D56" s="56"/>
      <c r="E56" s="1"/>
      <c r="F56" s="1"/>
    </row>
    <row r="57" spans="1:6" ht="30" x14ac:dyDescent="0.25">
      <c r="A57" s="57">
        <v>3</v>
      </c>
      <c r="B57" s="57" t="s">
        <v>118</v>
      </c>
      <c r="C57" s="57">
        <v>4856.3999999999996</v>
      </c>
      <c r="D57" s="56"/>
      <c r="E57" s="1"/>
      <c r="F57" s="1"/>
    </row>
    <row r="58" spans="1:6" x14ac:dyDescent="0.25">
      <c r="A58" s="57"/>
      <c r="B58" s="56" t="s">
        <v>119</v>
      </c>
      <c r="C58" s="56">
        <f>SUM(C55:C57)</f>
        <v>7015.32</v>
      </c>
      <c r="D58" s="56">
        <f>C58+D53</f>
        <v>86132.23000000001</v>
      </c>
      <c r="E58" s="1"/>
      <c r="F58" s="1"/>
    </row>
    <row r="59" spans="1:6" x14ac:dyDescent="0.25">
      <c r="A59" s="55"/>
      <c r="B59" s="56" t="s">
        <v>13</v>
      </c>
      <c r="C59" s="55"/>
      <c r="D59" s="55"/>
      <c r="E59" s="1"/>
      <c r="F59" s="1"/>
    </row>
    <row r="60" spans="1:6" ht="30" x14ac:dyDescent="0.25">
      <c r="A60" s="57">
        <v>1</v>
      </c>
      <c r="B60" s="57" t="s">
        <v>56</v>
      </c>
      <c r="C60" s="57">
        <v>1223.92</v>
      </c>
      <c r="D60" s="56"/>
      <c r="E60" s="1"/>
      <c r="F60" s="1"/>
    </row>
    <row r="61" spans="1:6" ht="60" x14ac:dyDescent="0.25">
      <c r="A61" s="57">
        <v>2</v>
      </c>
      <c r="B61" s="57" t="s">
        <v>60</v>
      </c>
      <c r="C61" s="57">
        <v>935</v>
      </c>
      <c r="D61" s="56"/>
      <c r="E61" s="1"/>
      <c r="F61" s="1"/>
    </row>
    <row r="62" spans="1:6" x14ac:dyDescent="0.25">
      <c r="A62" s="11">
        <v>3</v>
      </c>
      <c r="B62" s="57" t="s">
        <v>127</v>
      </c>
      <c r="C62" s="57">
        <v>2787.5</v>
      </c>
      <c r="D62" s="56"/>
      <c r="E62" s="1"/>
      <c r="F62" s="1"/>
    </row>
    <row r="63" spans="1:6" ht="30" x14ac:dyDescent="0.25">
      <c r="A63" s="11">
        <v>4</v>
      </c>
      <c r="B63" s="57" t="s">
        <v>128</v>
      </c>
      <c r="C63" s="57">
        <v>395</v>
      </c>
      <c r="D63" s="56"/>
      <c r="E63" s="1"/>
      <c r="F63" s="1"/>
    </row>
    <row r="64" spans="1:6" x14ac:dyDescent="0.25">
      <c r="A64" s="11"/>
      <c r="B64" s="56" t="s">
        <v>129</v>
      </c>
      <c r="C64" s="56">
        <f>SUM(C60:C63)</f>
        <v>5341.42</v>
      </c>
      <c r="D64" s="56">
        <f>C64+D58</f>
        <v>91473.650000000009</v>
      </c>
      <c r="E64" s="1"/>
      <c r="F64" s="1"/>
    </row>
    <row r="65" spans="1:6" x14ac:dyDescent="0.25">
      <c r="A65" s="55"/>
      <c r="B65" s="56" t="s">
        <v>14</v>
      </c>
      <c r="C65" s="55"/>
      <c r="D65" s="55"/>
      <c r="E65" s="1"/>
      <c r="F65" s="1"/>
    </row>
    <row r="66" spans="1:6" ht="30" x14ac:dyDescent="0.25">
      <c r="A66" s="57">
        <v>1</v>
      </c>
      <c r="B66" s="57" t="s">
        <v>56</v>
      </c>
      <c r="C66" s="57">
        <v>1223.92</v>
      </c>
      <c r="D66" s="56"/>
      <c r="E66" s="1"/>
      <c r="F66" s="1"/>
    </row>
    <row r="67" spans="1:6" ht="60" x14ac:dyDescent="0.25">
      <c r="A67" s="57">
        <v>2</v>
      </c>
      <c r="B67" s="57" t="s">
        <v>60</v>
      </c>
      <c r="C67" s="57">
        <v>935</v>
      </c>
      <c r="D67" s="56"/>
      <c r="E67" s="1"/>
      <c r="F67" s="1"/>
    </row>
    <row r="68" spans="1:6" ht="30" x14ac:dyDescent="0.25">
      <c r="A68" s="11">
        <v>3</v>
      </c>
      <c r="B68" s="57" t="s">
        <v>135</v>
      </c>
      <c r="C68" s="57">
        <v>2370</v>
      </c>
      <c r="D68" s="57"/>
      <c r="E68" s="1"/>
      <c r="F68" s="1"/>
    </row>
    <row r="69" spans="1:6" ht="30" x14ac:dyDescent="0.25">
      <c r="A69" s="11">
        <v>4</v>
      </c>
      <c r="B69" s="57" t="s">
        <v>136</v>
      </c>
      <c r="C69" s="57">
        <v>2886.3</v>
      </c>
      <c r="D69" s="57"/>
      <c r="E69" s="1"/>
      <c r="F69" s="1"/>
    </row>
    <row r="70" spans="1:6" x14ac:dyDescent="0.25">
      <c r="A70" s="11"/>
      <c r="B70" s="56" t="s">
        <v>137</v>
      </c>
      <c r="C70" s="56">
        <f>SUM(C66:C69)</f>
        <v>7415.22</v>
      </c>
      <c r="D70" s="56">
        <f>C70+D64</f>
        <v>98888.87000000001</v>
      </c>
      <c r="E70" s="1"/>
      <c r="F70" s="1"/>
    </row>
    <row r="71" spans="1:6" x14ac:dyDescent="0.25">
      <c r="A71" s="55"/>
      <c r="B71" s="56" t="s">
        <v>15</v>
      </c>
      <c r="C71" s="55"/>
      <c r="D71" s="55"/>
      <c r="E71" s="1"/>
      <c r="F71" s="1"/>
    </row>
    <row r="72" spans="1:6" ht="30" x14ac:dyDescent="0.25">
      <c r="A72" s="57">
        <v>1</v>
      </c>
      <c r="B72" s="57" t="s">
        <v>56</v>
      </c>
      <c r="C72" s="57">
        <v>1223.92</v>
      </c>
      <c r="D72" s="56"/>
      <c r="E72" s="1"/>
      <c r="F72" s="1"/>
    </row>
    <row r="73" spans="1:6" ht="60" x14ac:dyDescent="0.25">
      <c r="A73" s="57">
        <v>2</v>
      </c>
      <c r="B73" s="57" t="s">
        <v>60</v>
      </c>
      <c r="C73" s="57">
        <v>935</v>
      </c>
      <c r="D73" s="56"/>
      <c r="E73" s="1"/>
      <c r="F73" s="1"/>
    </row>
    <row r="74" spans="1:6" x14ac:dyDescent="0.25">
      <c r="A74" s="11"/>
      <c r="B74" s="56" t="s">
        <v>149</v>
      </c>
      <c r="C74" s="56">
        <f>SUM(C72:C73)</f>
        <v>2158.92</v>
      </c>
      <c r="D74" s="56">
        <f>C74+D70</f>
        <v>101047.79000000001</v>
      </c>
      <c r="E74" s="1"/>
      <c r="F74" s="1"/>
    </row>
    <row r="75" spans="1:6" x14ac:dyDescent="0.25">
      <c r="A75" s="11"/>
      <c r="B75" s="56"/>
      <c r="C75" s="57"/>
      <c r="D75" s="57"/>
      <c r="E75" s="1"/>
      <c r="F75" s="1"/>
    </row>
    <row r="76" spans="1:6" x14ac:dyDescent="0.25">
      <c r="A76" s="11"/>
      <c r="B76" s="56"/>
      <c r="C76" s="57"/>
      <c r="D76" s="57"/>
      <c r="E76" s="1"/>
      <c r="F76" s="1"/>
    </row>
    <row r="77" spans="1:6" x14ac:dyDescent="0.25">
      <c r="A77" s="11"/>
      <c r="B77" s="56"/>
      <c r="C77" s="57"/>
      <c r="D77" s="57"/>
      <c r="E77" s="1"/>
      <c r="F77" s="1"/>
    </row>
    <row r="78" spans="1:6" x14ac:dyDescent="0.25">
      <c r="A78" s="11"/>
      <c r="B78" s="56"/>
      <c r="C78" s="57"/>
      <c r="D78" s="57"/>
      <c r="E78" s="1"/>
      <c r="F78" s="1"/>
    </row>
    <row r="79" spans="1:6" x14ac:dyDescent="0.25">
      <c r="A79" s="11"/>
      <c r="B79" s="57"/>
      <c r="C79" s="57"/>
      <c r="D79" s="57"/>
      <c r="E79" s="1"/>
      <c r="F79" s="1"/>
    </row>
    <row r="80" spans="1:6" x14ac:dyDescent="0.25">
      <c r="A80" s="11"/>
      <c r="B80" s="57"/>
      <c r="C80" s="57"/>
      <c r="D80" s="57"/>
      <c r="E80" s="1"/>
      <c r="F8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9"/>
  <sheetViews>
    <sheetView workbookViewId="0">
      <selection activeCell="C34" sqref="C34"/>
    </sheetView>
  </sheetViews>
  <sheetFormatPr defaultRowHeight="15" x14ac:dyDescent="0.25"/>
  <cols>
    <col min="1" max="1" width="4" customWidth="1"/>
    <col min="2" max="2" width="50" customWidth="1"/>
    <col min="4" max="4" width="13.140625" customWidth="1"/>
  </cols>
  <sheetData>
    <row r="1" spans="1:8" ht="15.95" customHeight="1" x14ac:dyDescent="0.35">
      <c r="A1" s="1"/>
      <c r="B1" s="68" t="s">
        <v>63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69" t="s">
        <v>39</v>
      </c>
      <c r="C2" s="69"/>
      <c r="D2" s="69"/>
      <c r="E2" s="1"/>
      <c r="F2" s="1"/>
      <c r="G2" s="1"/>
      <c r="H2" s="1"/>
    </row>
    <row r="3" spans="1:8" ht="17.25" customHeight="1" x14ac:dyDescent="0.25">
      <c r="A3" s="1"/>
      <c r="B3" s="68" t="s">
        <v>148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52"/>
      <c r="F4" s="1"/>
      <c r="G4" s="1"/>
      <c r="H4" s="1"/>
    </row>
    <row r="5" spans="1:8" x14ac:dyDescent="0.25">
      <c r="A5" s="9"/>
      <c r="B5" s="3" t="s">
        <v>7</v>
      </c>
      <c r="C5" s="51"/>
      <c r="D5" s="51"/>
      <c r="E5" s="52"/>
      <c r="F5" s="1"/>
      <c r="G5" s="1"/>
      <c r="H5" s="1"/>
    </row>
    <row r="6" spans="1:8" x14ac:dyDescent="0.25">
      <c r="A6" s="11">
        <v>1</v>
      </c>
      <c r="B6" s="11" t="s">
        <v>86</v>
      </c>
      <c r="C6" s="11">
        <v>44608.9</v>
      </c>
      <c r="D6" s="3"/>
      <c r="E6" s="53"/>
    </row>
    <row r="7" spans="1:8" x14ac:dyDescent="0.25">
      <c r="A7" s="13">
        <v>2</v>
      </c>
      <c r="B7" s="64" t="s">
        <v>87</v>
      </c>
      <c r="C7" s="13">
        <v>25216.9</v>
      </c>
      <c r="D7" s="12"/>
      <c r="E7" s="53"/>
    </row>
    <row r="8" spans="1:8" x14ac:dyDescent="0.25">
      <c r="A8" s="13"/>
      <c r="B8" s="3" t="s">
        <v>84</v>
      </c>
      <c r="C8" s="12">
        <f>SUM(C6:C7)</f>
        <v>69825.8</v>
      </c>
      <c r="D8" s="12"/>
      <c r="E8" s="53"/>
    </row>
    <row r="9" spans="1:8" x14ac:dyDescent="0.25">
      <c r="A9" s="13"/>
      <c r="B9" s="3" t="s">
        <v>8</v>
      </c>
      <c r="C9" s="12"/>
      <c r="D9" s="12"/>
      <c r="E9" s="53"/>
    </row>
    <row r="10" spans="1:8" x14ac:dyDescent="0.25">
      <c r="A10" s="13">
        <v>1</v>
      </c>
      <c r="B10" s="11" t="s">
        <v>97</v>
      </c>
      <c r="C10" s="13">
        <v>1337</v>
      </c>
      <c r="D10" s="12"/>
      <c r="E10" s="53"/>
    </row>
    <row r="11" spans="1:8" x14ac:dyDescent="0.25">
      <c r="A11" s="13"/>
      <c r="B11" s="12" t="s">
        <v>9</v>
      </c>
      <c r="C11" s="13"/>
      <c r="D11" s="12"/>
      <c r="E11" s="53"/>
    </row>
    <row r="12" spans="1:8" ht="30" x14ac:dyDescent="0.25">
      <c r="A12" s="13">
        <v>1</v>
      </c>
      <c r="B12" s="66" t="s">
        <v>103</v>
      </c>
      <c r="C12" s="21">
        <v>17928.2</v>
      </c>
      <c r="D12" s="21"/>
      <c r="E12" s="53"/>
    </row>
    <row r="13" spans="1:8" x14ac:dyDescent="0.25">
      <c r="A13" s="13"/>
      <c r="B13" s="3" t="s">
        <v>11</v>
      </c>
      <c r="C13" s="11"/>
      <c r="D13" s="12"/>
    </row>
    <row r="14" spans="1:8" x14ac:dyDescent="0.25">
      <c r="A14" s="13">
        <v>1</v>
      </c>
      <c r="B14" s="13" t="s">
        <v>117</v>
      </c>
      <c r="C14" s="13">
        <v>18500</v>
      </c>
      <c r="D14" s="12"/>
    </row>
    <row r="15" spans="1:8" x14ac:dyDescent="0.25">
      <c r="A15" s="13"/>
      <c r="B15" s="65" t="s">
        <v>12</v>
      </c>
      <c r="C15" s="13"/>
      <c r="D15" s="12"/>
    </row>
    <row r="16" spans="1:8" x14ac:dyDescent="0.25">
      <c r="A16" s="13">
        <v>1</v>
      </c>
      <c r="B16" s="11" t="s">
        <v>124</v>
      </c>
      <c r="C16" s="13">
        <v>328950</v>
      </c>
      <c r="D16" s="12"/>
    </row>
    <row r="17" spans="1:4" x14ac:dyDescent="0.25">
      <c r="A17" s="13">
        <v>2</v>
      </c>
      <c r="B17" s="13" t="s">
        <v>125</v>
      </c>
      <c r="C17" s="13">
        <v>2750</v>
      </c>
      <c r="D17" s="12"/>
    </row>
    <row r="18" spans="1:4" x14ac:dyDescent="0.25">
      <c r="A18" s="13"/>
      <c r="B18" s="3" t="s">
        <v>13</v>
      </c>
      <c r="C18" s="13"/>
      <c r="D18" s="12"/>
    </row>
    <row r="19" spans="1:4" x14ac:dyDescent="0.25">
      <c r="A19" s="62"/>
      <c r="B19" s="57" t="s">
        <v>130</v>
      </c>
      <c r="C19" s="62">
        <v>7617.2</v>
      </c>
      <c r="D19" s="61"/>
    </row>
    <row r="20" spans="1:4" x14ac:dyDescent="0.25">
      <c r="A20" s="13"/>
      <c r="B20" s="12" t="s">
        <v>14</v>
      </c>
      <c r="C20" s="12"/>
      <c r="D20" s="12"/>
    </row>
    <row r="21" spans="1:4" x14ac:dyDescent="0.25">
      <c r="A21" s="13">
        <v>1</v>
      </c>
      <c r="B21" s="13" t="s">
        <v>142</v>
      </c>
      <c r="C21" s="13">
        <v>5609.6</v>
      </c>
      <c r="D21" s="12"/>
    </row>
    <row r="22" spans="1:4" x14ac:dyDescent="0.25">
      <c r="A22" s="13">
        <v>2</v>
      </c>
      <c r="B22" s="11" t="s">
        <v>143</v>
      </c>
      <c r="C22" s="13">
        <v>15972</v>
      </c>
      <c r="D22" s="12"/>
    </row>
    <row r="23" spans="1:4" x14ac:dyDescent="0.25">
      <c r="A23" s="13">
        <v>3</v>
      </c>
      <c r="B23" s="13" t="s">
        <v>144</v>
      </c>
      <c r="C23" s="13">
        <v>4500</v>
      </c>
      <c r="D23" s="13"/>
    </row>
    <row r="24" spans="1:4" x14ac:dyDescent="0.25">
      <c r="A24" s="13">
        <v>4</v>
      </c>
      <c r="B24" s="13" t="s">
        <v>145</v>
      </c>
      <c r="C24" s="13">
        <v>4300</v>
      </c>
      <c r="D24" s="13"/>
    </row>
    <row r="25" spans="1:4" x14ac:dyDescent="0.25">
      <c r="A25" s="9"/>
      <c r="B25" s="3" t="s">
        <v>13</v>
      </c>
      <c r="C25" s="9"/>
      <c r="D25" s="9"/>
    </row>
    <row r="26" spans="1:4" x14ac:dyDescent="0.25">
      <c r="A26" s="11">
        <v>3</v>
      </c>
      <c r="B26" s="11" t="s">
        <v>133</v>
      </c>
      <c r="C26" s="11">
        <v>3145.45</v>
      </c>
      <c r="D26" s="3"/>
    </row>
    <row r="27" spans="1:4" x14ac:dyDescent="0.25">
      <c r="A27" s="9"/>
      <c r="B27" s="3" t="s">
        <v>14</v>
      </c>
      <c r="C27" s="35"/>
      <c r="D27" s="9"/>
    </row>
    <row r="28" spans="1:4" x14ac:dyDescent="0.25">
      <c r="A28" s="9">
        <v>1</v>
      </c>
      <c r="B28" s="11" t="s">
        <v>147</v>
      </c>
      <c r="C28" s="35">
        <v>2819</v>
      </c>
      <c r="D28" s="9"/>
    </row>
    <row r="29" spans="1:4" ht="15.75" x14ac:dyDescent="0.25">
      <c r="A29" s="7"/>
      <c r="B29" s="38" t="s">
        <v>11</v>
      </c>
      <c r="C29" s="9"/>
      <c r="D29" s="7"/>
    </row>
    <row r="30" spans="1:4" ht="15.75" x14ac:dyDescent="0.25">
      <c r="A30" s="11">
        <v>1</v>
      </c>
      <c r="B30" s="49" t="s">
        <v>126</v>
      </c>
      <c r="C30" s="11">
        <v>55362.42</v>
      </c>
      <c r="D30" s="3"/>
    </row>
    <row r="31" spans="1:4" ht="15.75" x14ac:dyDescent="0.25">
      <c r="A31" s="11"/>
      <c r="B31" s="38" t="s">
        <v>13</v>
      </c>
      <c r="C31" s="11"/>
      <c r="D31" s="41"/>
    </row>
    <row r="32" spans="1:4" ht="30" x14ac:dyDescent="0.25">
      <c r="A32" s="13">
        <v>1</v>
      </c>
      <c r="B32" s="11" t="s">
        <v>134</v>
      </c>
      <c r="C32" s="13">
        <v>50240</v>
      </c>
      <c r="D32" s="42"/>
    </row>
    <row r="33" spans="1:4" x14ac:dyDescent="0.25">
      <c r="A33" s="13"/>
      <c r="B33" s="3" t="s">
        <v>14</v>
      </c>
      <c r="C33" s="13"/>
      <c r="D33" s="42"/>
    </row>
    <row r="34" spans="1:4" x14ac:dyDescent="0.25">
      <c r="A34" s="11">
        <v>1</v>
      </c>
      <c r="B34" s="11" t="s">
        <v>146</v>
      </c>
      <c r="C34" s="3">
        <v>12021.3</v>
      </c>
      <c r="D34" s="42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  <row r="37" spans="1:4" x14ac:dyDescent="0.25">
      <c r="A37" s="13"/>
      <c r="B37" s="12"/>
      <c r="C37" s="13"/>
      <c r="D37" s="13"/>
    </row>
    <row r="38" spans="1:4" x14ac:dyDescent="0.25">
      <c r="A38" s="13"/>
      <c r="B38" s="13"/>
      <c r="C38" s="13"/>
      <c r="D38" s="13"/>
    </row>
    <row r="39" spans="1:4" x14ac:dyDescent="0.25">
      <c r="A39" s="13"/>
      <c r="B39" s="12"/>
      <c r="C39" s="12"/>
      <c r="D39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tabSelected="1" topLeftCell="A40" workbookViewId="0">
      <selection activeCell="C60" sqref="C6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31"/>
      <c r="B1" s="68" t="s">
        <v>63</v>
      </c>
      <c r="C1" s="68"/>
      <c r="D1" s="68"/>
      <c r="E1" s="6"/>
      <c r="F1" s="6"/>
      <c r="G1" s="6"/>
      <c r="H1" s="6"/>
    </row>
    <row r="2" spans="1:8" ht="15.95" customHeight="1" x14ac:dyDescent="0.25">
      <c r="A2" s="3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31"/>
      <c r="B3" s="68" t="s">
        <v>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30" x14ac:dyDescent="0.25">
      <c r="A6" s="55">
        <v>1</v>
      </c>
      <c r="B6" s="57" t="s">
        <v>58</v>
      </c>
      <c r="C6" s="57">
        <v>5280</v>
      </c>
      <c r="D6" s="58"/>
      <c r="E6" s="1"/>
      <c r="F6" s="1"/>
      <c r="G6" s="1"/>
      <c r="H6" s="1"/>
    </row>
    <row r="7" spans="1:8" s="1" customFormat="1" x14ac:dyDescent="0.25">
      <c r="A7" s="59">
        <v>2</v>
      </c>
      <c r="B7" s="59" t="s">
        <v>67</v>
      </c>
      <c r="C7" s="59">
        <v>765</v>
      </c>
      <c r="D7" s="60"/>
    </row>
    <row r="8" spans="1:8" s="4" customFormat="1" x14ac:dyDescent="0.25">
      <c r="A8" s="59">
        <v>3</v>
      </c>
      <c r="B8" s="59" t="s">
        <v>68</v>
      </c>
      <c r="C8" s="59">
        <v>500</v>
      </c>
      <c r="D8" s="60"/>
    </row>
    <row r="9" spans="1:8" s="4" customFormat="1" x14ac:dyDescent="0.25">
      <c r="A9" s="55"/>
      <c r="B9" s="56" t="s">
        <v>61</v>
      </c>
      <c r="C9" s="56">
        <f>SUM(C6:C8)</f>
        <v>6545</v>
      </c>
      <c r="D9" s="56">
        <f>C9</f>
        <v>6545</v>
      </c>
    </row>
    <row r="10" spans="1:8" s="4" customFormat="1" x14ac:dyDescent="0.25">
      <c r="A10" s="55"/>
      <c r="B10" s="56" t="s">
        <v>5</v>
      </c>
      <c r="C10" s="55"/>
      <c r="D10" s="55"/>
    </row>
    <row r="11" spans="1:8" s="1" customFormat="1" ht="30" x14ac:dyDescent="0.25">
      <c r="A11" s="55">
        <v>1</v>
      </c>
      <c r="B11" s="57" t="s">
        <v>58</v>
      </c>
      <c r="C11" s="57">
        <v>5280</v>
      </c>
      <c r="D11" s="58"/>
    </row>
    <row r="12" spans="1:8" s="1" customFormat="1" x14ac:dyDescent="0.25">
      <c r="A12" s="57">
        <v>2</v>
      </c>
      <c r="B12" s="57" t="s">
        <v>74</v>
      </c>
      <c r="C12" s="57">
        <v>1020</v>
      </c>
      <c r="D12" s="56"/>
    </row>
    <row r="13" spans="1:8" s="4" customFormat="1" x14ac:dyDescent="0.25">
      <c r="A13" s="57">
        <v>3</v>
      </c>
      <c r="B13" s="57" t="s">
        <v>75</v>
      </c>
      <c r="C13" s="57">
        <v>1185</v>
      </c>
      <c r="D13" s="56"/>
    </row>
    <row r="14" spans="1:8" s="1" customFormat="1" ht="30" x14ac:dyDescent="0.25">
      <c r="A14" s="57">
        <v>4</v>
      </c>
      <c r="B14" s="57" t="s">
        <v>76</v>
      </c>
      <c r="C14" s="57">
        <v>1450.98</v>
      </c>
      <c r="D14" s="56"/>
    </row>
    <row r="15" spans="1:8" s="1" customFormat="1" x14ac:dyDescent="0.25">
      <c r="A15" s="57"/>
      <c r="B15" s="56" t="s">
        <v>73</v>
      </c>
      <c r="C15" s="56">
        <f>SUM(C11:C14)</f>
        <v>8935.98</v>
      </c>
      <c r="D15" s="61">
        <f>C15+D9</f>
        <v>15480.98</v>
      </c>
    </row>
    <row r="16" spans="1:8" s="1" customFormat="1" x14ac:dyDescent="0.25">
      <c r="A16" s="55"/>
      <c r="B16" s="56" t="s">
        <v>3</v>
      </c>
      <c r="C16" s="55"/>
      <c r="D16" s="55"/>
    </row>
    <row r="17" spans="1:4" s="1" customFormat="1" ht="30" x14ac:dyDescent="0.25">
      <c r="A17" s="55">
        <v>1</v>
      </c>
      <c r="B17" s="57" t="s">
        <v>58</v>
      </c>
      <c r="C17" s="57">
        <v>5280</v>
      </c>
      <c r="D17" s="58">
        <f>C17+D15</f>
        <v>20760.98</v>
      </c>
    </row>
    <row r="18" spans="1:4" s="1" customFormat="1" x14ac:dyDescent="0.25">
      <c r="A18" s="55"/>
      <c r="B18" s="56" t="s">
        <v>7</v>
      </c>
      <c r="C18" s="55"/>
      <c r="D18" s="55"/>
    </row>
    <row r="19" spans="1:4" s="1" customFormat="1" ht="30" x14ac:dyDescent="0.25">
      <c r="A19" s="55">
        <v>1</v>
      </c>
      <c r="B19" s="57" t="s">
        <v>58</v>
      </c>
      <c r="C19" s="57">
        <v>5280</v>
      </c>
      <c r="D19" s="58"/>
    </row>
    <row r="20" spans="1:4" s="1" customFormat="1" ht="30" x14ac:dyDescent="0.25">
      <c r="A20" s="57">
        <v>2</v>
      </c>
      <c r="B20" s="57" t="s">
        <v>85</v>
      </c>
      <c r="C20" s="57">
        <v>1213</v>
      </c>
      <c r="D20" s="56"/>
    </row>
    <row r="21" spans="1:4" s="1" customFormat="1" x14ac:dyDescent="0.25">
      <c r="A21" s="57"/>
      <c r="B21" s="56" t="s">
        <v>84</v>
      </c>
      <c r="C21" s="56">
        <f>SUM(C19:C20)</f>
        <v>6493</v>
      </c>
      <c r="D21" s="56">
        <f>C21+D17</f>
        <v>27253.98</v>
      </c>
    </row>
    <row r="22" spans="1:4" s="1" customFormat="1" x14ac:dyDescent="0.25">
      <c r="A22" s="55"/>
      <c r="B22" s="56" t="s">
        <v>8</v>
      </c>
      <c r="C22" s="55"/>
      <c r="D22" s="55"/>
    </row>
    <row r="23" spans="1:4" s="1" customFormat="1" ht="30" x14ac:dyDescent="0.25">
      <c r="A23" s="55">
        <v>1</v>
      </c>
      <c r="B23" s="57" t="s">
        <v>58</v>
      </c>
      <c r="C23" s="57">
        <v>5280</v>
      </c>
      <c r="D23" s="58"/>
    </row>
    <row r="24" spans="1:4" s="1" customFormat="1" x14ac:dyDescent="0.25">
      <c r="A24" s="57">
        <v>2</v>
      </c>
      <c r="B24" s="57" t="s">
        <v>92</v>
      </c>
      <c r="C24" s="57">
        <v>4276.8</v>
      </c>
      <c r="D24" s="56"/>
    </row>
    <row r="25" spans="1:4" s="1" customFormat="1" x14ac:dyDescent="0.25">
      <c r="A25" s="57">
        <v>3</v>
      </c>
      <c r="B25" s="57" t="s">
        <v>93</v>
      </c>
      <c r="C25" s="55">
        <v>1264.5</v>
      </c>
      <c r="D25" s="56"/>
    </row>
    <row r="26" spans="1:4" ht="30" x14ac:dyDescent="0.25">
      <c r="A26" s="62">
        <v>4</v>
      </c>
      <c r="B26" s="57" t="s">
        <v>94</v>
      </c>
      <c r="C26" s="57">
        <v>3145.63</v>
      </c>
      <c r="D26" s="61"/>
    </row>
    <row r="27" spans="1:4" x14ac:dyDescent="0.25">
      <c r="A27" s="62"/>
      <c r="B27" s="56" t="s">
        <v>91</v>
      </c>
      <c r="C27" s="58">
        <f>SUM(C23:C26)</f>
        <v>13966.93</v>
      </c>
      <c r="D27" s="61">
        <f>C27+D21</f>
        <v>41220.910000000003</v>
      </c>
    </row>
    <row r="28" spans="1:4" x14ac:dyDescent="0.25">
      <c r="A28" s="55"/>
      <c r="B28" s="56" t="s">
        <v>9</v>
      </c>
      <c r="C28" s="55"/>
      <c r="D28" s="55"/>
    </row>
    <row r="29" spans="1:4" ht="30" x14ac:dyDescent="0.25">
      <c r="A29" s="55">
        <v>1</v>
      </c>
      <c r="B29" s="57" t="s">
        <v>58</v>
      </c>
      <c r="C29" s="57">
        <v>5280</v>
      </c>
      <c r="D29" s="58"/>
    </row>
    <row r="30" spans="1:4" x14ac:dyDescent="0.25">
      <c r="A30" s="62">
        <v>2</v>
      </c>
      <c r="B30" s="57" t="s">
        <v>101</v>
      </c>
      <c r="C30" s="62">
        <v>1392</v>
      </c>
      <c r="D30" s="61"/>
    </row>
    <row r="31" spans="1:4" x14ac:dyDescent="0.25">
      <c r="A31" s="63"/>
      <c r="B31" s="56" t="s">
        <v>100</v>
      </c>
      <c r="C31" s="61">
        <f>SUM(C29:C30)</f>
        <v>6672</v>
      </c>
      <c r="D31" s="61">
        <f>C31+D27</f>
        <v>47892.91</v>
      </c>
    </row>
    <row r="32" spans="1:4" x14ac:dyDescent="0.25">
      <c r="A32" s="55"/>
      <c r="B32" s="56" t="s">
        <v>10</v>
      </c>
      <c r="C32" s="55"/>
      <c r="D32" s="55"/>
    </row>
    <row r="33" spans="1:4" ht="30" x14ac:dyDescent="0.25">
      <c r="A33" s="55">
        <v>1</v>
      </c>
      <c r="B33" s="57" t="s">
        <v>58</v>
      </c>
      <c r="C33" s="57">
        <v>5280</v>
      </c>
      <c r="D33" s="58"/>
    </row>
    <row r="34" spans="1:4" ht="30" x14ac:dyDescent="0.25">
      <c r="A34" s="62">
        <v>2</v>
      </c>
      <c r="B34" s="57" t="s">
        <v>109</v>
      </c>
      <c r="C34" s="62">
        <f>1447.75+460.25</f>
        <v>1908</v>
      </c>
      <c r="D34" s="61"/>
    </row>
    <row r="35" spans="1:4" ht="30" x14ac:dyDescent="0.25">
      <c r="A35" s="63">
        <v>3</v>
      </c>
      <c r="B35" s="57" t="s">
        <v>110</v>
      </c>
      <c r="C35" s="62">
        <v>1258.5999999999999</v>
      </c>
      <c r="D35" s="61"/>
    </row>
    <row r="36" spans="1:4" x14ac:dyDescent="0.25">
      <c r="A36" s="62"/>
      <c r="B36" s="56" t="s">
        <v>108</v>
      </c>
      <c r="C36" s="61">
        <f>SUM(C33:C35)</f>
        <v>8446.6</v>
      </c>
      <c r="D36" s="61">
        <f>C36+D31</f>
        <v>56339.51</v>
      </c>
    </row>
    <row r="37" spans="1:4" x14ac:dyDescent="0.25">
      <c r="A37" s="55"/>
      <c r="B37" s="56" t="s">
        <v>11</v>
      </c>
      <c r="C37" s="55"/>
      <c r="D37" s="55"/>
    </row>
    <row r="38" spans="1:4" ht="30" x14ac:dyDescent="0.25">
      <c r="A38" s="55">
        <v>1</v>
      </c>
      <c r="B38" s="57" t="s">
        <v>58</v>
      </c>
      <c r="C38" s="57">
        <v>5280</v>
      </c>
      <c r="D38" s="58">
        <f>C38+D36</f>
        <v>61619.51</v>
      </c>
    </row>
    <row r="39" spans="1:4" x14ac:dyDescent="0.25">
      <c r="A39" s="55"/>
      <c r="B39" s="56" t="s">
        <v>12</v>
      </c>
      <c r="C39" s="55"/>
      <c r="D39" s="55"/>
    </row>
    <row r="40" spans="1:4" ht="30" x14ac:dyDescent="0.25">
      <c r="A40" s="55">
        <v>1</v>
      </c>
      <c r="B40" s="57" t="s">
        <v>58</v>
      </c>
      <c r="C40" s="57">
        <v>5280</v>
      </c>
      <c r="D40" s="58"/>
    </row>
    <row r="41" spans="1:4" x14ac:dyDescent="0.25">
      <c r="A41" s="62">
        <v>2</v>
      </c>
      <c r="B41" s="57" t="s">
        <v>120</v>
      </c>
      <c r="C41" s="62">
        <v>3690.2</v>
      </c>
      <c r="D41" s="61"/>
    </row>
    <row r="42" spans="1:4" ht="30" x14ac:dyDescent="0.25">
      <c r="A42" s="62">
        <v>3</v>
      </c>
      <c r="B42" s="57" t="s">
        <v>121</v>
      </c>
      <c r="C42" s="62">
        <v>906</v>
      </c>
      <c r="D42" s="61"/>
    </row>
    <row r="43" spans="1:4" x14ac:dyDescent="0.25">
      <c r="A43" s="63"/>
      <c r="B43" s="56" t="s">
        <v>119</v>
      </c>
      <c r="C43" s="61">
        <f>SUM(C40:C42)</f>
        <v>9876.2000000000007</v>
      </c>
      <c r="D43" s="61">
        <f>C43+D38</f>
        <v>71495.710000000006</v>
      </c>
    </row>
    <row r="44" spans="1:4" x14ac:dyDescent="0.25">
      <c r="A44" s="55"/>
      <c r="B44" s="56" t="s">
        <v>13</v>
      </c>
      <c r="C44" s="55"/>
      <c r="D44" s="55"/>
    </row>
    <row r="45" spans="1:4" ht="30" x14ac:dyDescent="0.25">
      <c r="A45" s="55">
        <v>1</v>
      </c>
      <c r="B45" s="57" t="s">
        <v>58</v>
      </c>
      <c r="C45" s="57">
        <v>5280</v>
      </c>
      <c r="D45" s="58"/>
    </row>
    <row r="46" spans="1:4" x14ac:dyDescent="0.25">
      <c r="A46" s="62"/>
      <c r="B46" s="56" t="s">
        <v>129</v>
      </c>
      <c r="C46" s="56">
        <f>SUM(C45:C45)</f>
        <v>5280</v>
      </c>
      <c r="D46" s="61">
        <f>C46+D43</f>
        <v>76775.710000000006</v>
      </c>
    </row>
    <row r="47" spans="1:4" x14ac:dyDescent="0.25">
      <c r="A47" s="55"/>
      <c r="B47" s="56" t="s">
        <v>14</v>
      </c>
      <c r="C47" s="55"/>
      <c r="D47" s="55"/>
    </row>
    <row r="48" spans="1:4" ht="30" x14ac:dyDescent="0.25">
      <c r="A48" s="55">
        <v>1</v>
      </c>
      <c r="B48" s="57" t="s">
        <v>58</v>
      </c>
      <c r="C48" s="57">
        <v>5280</v>
      </c>
      <c r="D48" s="58"/>
    </row>
    <row r="49" spans="1:4" x14ac:dyDescent="0.25">
      <c r="A49" s="62">
        <v>2</v>
      </c>
      <c r="B49" s="57" t="s">
        <v>138</v>
      </c>
      <c r="C49" s="57">
        <v>3675.5</v>
      </c>
      <c r="D49" s="61"/>
    </row>
    <row r="50" spans="1:4" x14ac:dyDescent="0.25">
      <c r="A50" s="62">
        <v>3</v>
      </c>
      <c r="B50" s="57" t="s">
        <v>139</v>
      </c>
      <c r="C50" s="57">
        <v>4017.2</v>
      </c>
      <c r="D50" s="61"/>
    </row>
    <row r="51" spans="1:4" x14ac:dyDescent="0.25">
      <c r="A51" s="62">
        <v>4</v>
      </c>
      <c r="B51" s="57" t="s">
        <v>140</v>
      </c>
      <c r="C51" s="57">
        <v>3876</v>
      </c>
      <c r="D51" s="61"/>
    </row>
    <row r="52" spans="1:4" x14ac:dyDescent="0.25">
      <c r="A52" s="62"/>
      <c r="B52" s="56" t="s">
        <v>137</v>
      </c>
      <c r="C52" s="56">
        <f>SUM(C48:C51)</f>
        <v>16848.7</v>
      </c>
      <c r="D52" s="61">
        <f>C52+D46</f>
        <v>93624.41</v>
      </c>
    </row>
    <row r="53" spans="1:4" x14ac:dyDescent="0.25">
      <c r="A53" s="55"/>
      <c r="B53" s="56" t="s">
        <v>15</v>
      </c>
      <c r="C53" s="55"/>
      <c r="D53" s="55"/>
    </row>
    <row r="54" spans="1:4" ht="30" x14ac:dyDescent="0.25">
      <c r="A54" s="55">
        <v>1</v>
      </c>
      <c r="B54" s="57" t="s">
        <v>58</v>
      </c>
      <c r="C54" s="57">
        <v>5280</v>
      </c>
      <c r="D54" s="58"/>
    </row>
    <row r="55" spans="1:4" ht="45" x14ac:dyDescent="0.25">
      <c r="A55" s="13">
        <v>2</v>
      </c>
      <c r="B55" s="11" t="s">
        <v>150</v>
      </c>
      <c r="C55" s="11">
        <v>3271.1</v>
      </c>
      <c r="D55" s="12"/>
    </row>
    <row r="56" spans="1:4" x14ac:dyDescent="0.25">
      <c r="A56" s="13">
        <v>3</v>
      </c>
      <c r="B56" s="11" t="s">
        <v>151</v>
      </c>
      <c r="C56" s="7">
        <v>510</v>
      </c>
      <c r="D56" s="12"/>
    </row>
    <row r="57" spans="1:4" x14ac:dyDescent="0.25">
      <c r="A57" s="13">
        <v>4</v>
      </c>
      <c r="B57" s="11" t="s">
        <v>152</v>
      </c>
      <c r="C57" s="7">
        <v>391.5</v>
      </c>
      <c r="D57" s="12"/>
    </row>
    <row r="58" spans="1:4" x14ac:dyDescent="0.25">
      <c r="A58" s="13">
        <v>5</v>
      </c>
      <c r="B58" s="11" t="s">
        <v>153</v>
      </c>
      <c r="C58" s="7">
        <v>1020</v>
      </c>
      <c r="D58" s="12"/>
    </row>
    <row r="59" spans="1:4" x14ac:dyDescent="0.25">
      <c r="A59" s="13">
        <v>6</v>
      </c>
      <c r="B59" s="11" t="s">
        <v>159</v>
      </c>
      <c r="C59" s="7">
        <v>2400</v>
      </c>
      <c r="D59" s="12"/>
    </row>
    <row r="60" spans="1:4" x14ac:dyDescent="0.25">
      <c r="A60" s="13"/>
      <c r="B60" s="3" t="s">
        <v>149</v>
      </c>
      <c r="C60" s="9">
        <f>SUM(C54:C59)</f>
        <v>12872.6</v>
      </c>
      <c r="D60" s="12">
        <f>C60+D52</f>
        <v>106497.01000000001</v>
      </c>
    </row>
    <row r="61" spans="1:4" x14ac:dyDescent="0.25">
      <c r="A61" s="13"/>
      <c r="B61" s="3"/>
      <c r="C61" s="9"/>
      <c r="D61" s="12"/>
    </row>
    <row r="62" spans="1:4" x14ac:dyDescent="0.25">
      <c r="A62" s="13"/>
      <c r="B62" s="11"/>
      <c r="C62" s="7"/>
      <c r="D62" s="12"/>
    </row>
    <row r="63" spans="1:4" x14ac:dyDescent="0.25">
      <c r="A63" s="13"/>
      <c r="B63" s="11"/>
      <c r="C63" s="13"/>
      <c r="D63" s="12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11"/>
      <c r="C65" s="13"/>
      <c r="D6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3"/>
  <sheetViews>
    <sheetView topLeftCell="A4" workbookViewId="0">
      <selection activeCell="D33" sqref="D3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31"/>
      <c r="B1" s="68" t="s">
        <v>63</v>
      </c>
      <c r="C1" s="68"/>
      <c r="D1" s="68"/>
    </row>
    <row r="2" spans="1:4" ht="15.75" x14ac:dyDescent="0.25">
      <c r="A2" s="31"/>
      <c r="B2" s="2" t="s">
        <v>39</v>
      </c>
      <c r="C2" s="31"/>
      <c r="D2" s="31"/>
    </row>
    <row r="3" spans="1:4" ht="15.75" x14ac:dyDescent="0.25">
      <c r="A3" s="31"/>
      <c r="B3" s="68" t="s">
        <v>34</v>
      </c>
      <c r="C3" s="68"/>
      <c r="D3" s="68"/>
    </row>
    <row r="4" spans="1:4" ht="30" x14ac:dyDescent="0.25">
      <c r="A4" s="3"/>
      <c r="B4" s="46" t="s">
        <v>0</v>
      </c>
      <c r="C4" s="11" t="s">
        <v>1</v>
      </c>
      <c r="D4" s="46" t="s">
        <v>26</v>
      </c>
    </row>
    <row r="5" spans="1:4" x14ac:dyDescent="0.25">
      <c r="A5" s="11"/>
      <c r="B5" s="3" t="s">
        <v>2</v>
      </c>
      <c r="C5" s="11"/>
      <c r="D5" s="11"/>
    </row>
    <row r="6" spans="1:4" x14ac:dyDescent="0.25">
      <c r="A6" s="11">
        <v>1</v>
      </c>
      <c r="B6" s="11" t="s">
        <v>69</v>
      </c>
      <c r="C6" s="39">
        <v>2730.4</v>
      </c>
      <c r="D6" s="3"/>
    </row>
    <row r="7" spans="1:4" ht="30" x14ac:dyDescent="0.25">
      <c r="A7" s="11">
        <v>2</v>
      </c>
      <c r="B7" s="11" t="s">
        <v>70</v>
      </c>
      <c r="C7" s="39">
        <v>3356.78</v>
      </c>
      <c r="D7" s="3"/>
    </row>
    <row r="8" spans="1:4" x14ac:dyDescent="0.25">
      <c r="A8" s="11"/>
      <c r="B8" s="3" t="s">
        <v>61</v>
      </c>
      <c r="C8" s="19">
        <f>SUM(C6:C7)</f>
        <v>6087.18</v>
      </c>
      <c r="D8" s="3">
        <f>C8</f>
        <v>6087.18</v>
      </c>
    </row>
    <row r="9" spans="1:4" x14ac:dyDescent="0.25">
      <c r="A9" s="11"/>
      <c r="B9" s="3" t="s">
        <v>3</v>
      </c>
      <c r="C9" s="7"/>
      <c r="D9" s="3"/>
    </row>
    <row r="10" spans="1:4" x14ac:dyDescent="0.25">
      <c r="A10" s="11">
        <v>1</v>
      </c>
      <c r="B10" s="11" t="s">
        <v>80</v>
      </c>
      <c r="C10" s="3">
        <v>4344.6099999999997</v>
      </c>
      <c r="D10" s="3">
        <f>C10+D8</f>
        <v>10431.790000000001</v>
      </c>
    </row>
    <row r="11" spans="1:4" x14ac:dyDescent="0.25">
      <c r="A11" s="11"/>
      <c r="B11" s="3" t="s">
        <v>8</v>
      </c>
      <c r="C11" s="7"/>
      <c r="D11" s="3"/>
    </row>
    <row r="12" spans="1:4" x14ac:dyDescent="0.25">
      <c r="A12" s="11">
        <v>1</v>
      </c>
      <c r="B12" s="11" t="s">
        <v>95</v>
      </c>
      <c r="C12" s="11">
        <v>2161.3000000000002</v>
      </c>
      <c r="D12" s="3">
        <f>C12+D10</f>
        <v>12593.09</v>
      </c>
    </row>
    <row r="13" spans="1:4" x14ac:dyDescent="0.25">
      <c r="A13" s="11"/>
      <c r="B13" s="3" t="s">
        <v>9</v>
      </c>
      <c r="C13" s="11"/>
      <c r="D13" s="3"/>
    </row>
    <row r="14" spans="1:4" x14ac:dyDescent="0.25">
      <c r="A14" s="11">
        <v>1</v>
      </c>
      <c r="B14" s="11" t="s">
        <v>102</v>
      </c>
      <c r="C14" s="11">
        <v>1360</v>
      </c>
      <c r="D14" s="3">
        <f>C14+D12</f>
        <v>13953.09</v>
      </c>
    </row>
    <row r="15" spans="1:4" x14ac:dyDescent="0.25">
      <c r="A15" s="11"/>
      <c r="B15" s="3" t="s">
        <v>10</v>
      </c>
      <c r="C15" s="11"/>
      <c r="D15" s="3"/>
    </row>
    <row r="16" spans="1:4" ht="30" x14ac:dyDescent="0.25">
      <c r="A16" s="11">
        <v>1</v>
      </c>
      <c r="B16" s="11" t="s">
        <v>111</v>
      </c>
      <c r="C16" s="3">
        <v>1995.8</v>
      </c>
      <c r="D16" s="3">
        <f>C16+D14</f>
        <v>15948.89</v>
      </c>
    </row>
    <row r="17" spans="1:4" x14ac:dyDescent="0.25">
      <c r="A17" s="11"/>
      <c r="B17" s="3" t="s">
        <v>11</v>
      </c>
      <c r="C17" s="11"/>
      <c r="D17" s="3"/>
    </row>
    <row r="18" spans="1:4" x14ac:dyDescent="0.25">
      <c r="A18" s="11">
        <v>1</v>
      </c>
      <c r="B18" s="11" t="s">
        <v>116</v>
      </c>
      <c r="C18" s="11">
        <v>1131.75</v>
      </c>
      <c r="D18" s="3">
        <f>C18+D16</f>
        <v>17080.64</v>
      </c>
    </row>
    <row r="19" spans="1:4" x14ac:dyDescent="0.25">
      <c r="A19" s="11"/>
      <c r="B19" s="11" t="s">
        <v>12</v>
      </c>
      <c r="C19" s="11"/>
      <c r="D19" s="3"/>
    </row>
    <row r="20" spans="1:4" x14ac:dyDescent="0.25">
      <c r="A20" s="11">
        <v>1</v>
      </c>
      <c r="B20" s="11" t="s">
        <v>122</v>
      </c>
      <c r="C20" s="11">
        <v>4537</v>
      </c>
      <c r="D20" s="3"/>
    </row>
    <row r="21" spans="1:4" x14ac:dyDescent="0.25">
      <c r="A21" s="11">
        <v>2</v>
      </c>
      <c r="B21" s="11" t="s">
        <v>123</v>
      </c>
      <c r="C21" s="11">
        <v>783.5</v>
      </c>
      <c r="D21" s="3"/>
    </row>
    <row r="22" spans="1:4" x14ac:dyDescent="0.25">
      <c r="A22" s="11"/>
      <c r="B22" s="3" t="s">
        <v>119</v>
      </c>
      <c r="C22" s="3">
        <f>SUM(C20:C21)</f>
        <v>5320.5</v>
      </c>
      <c r="D22" s="3">
        <f>C22+D18</f>
        <v>22401.14</v>
      </c>
    </row>
    <row r="23" spans="1:4" x14ac:dyDescent="0.25">
      <c r="A23" s="11"/>
      <c r="B23" s="3" t="s">
        <v>13</v>
      </c>
      <c r="C23" s="11"/>
      <c r="D23" s="3"/>
    </row>
    <row r="24" spans="1:4" x14ac:dyDescent="0.25">
      <c r="A24" s="11">
        <v>1</v>
      </c>
      <c r="B24" s="11" t="s">
        <v>131</v>
      </c>
      <c r="C24" s="11">
        <v>1761</v>
      </c>
      <c r="D24" s="3"/>
    </row>
    <row r="25" spans="1:4" x14ac:dyDescent="0.25">
      <c r="A25" s="11">
        <v>2</v>
      </c>
      <c r="B25" s="11" t="s">
        <v>132</v>
      </c>
      <c r="C25" s="11">
        <v>1042.5</v>
      </c>
      <c r="D25" s="3"/>
    </row>
    <row r="26" spans="1:4" x14ac:dyDescent="0.25">
      <c r="A26" s="11"/>
      <c r="B26" s="3" t="s">
        <v>129</v>
      </c>
      <c r="C26" s="3">
        <f>SUM(C24:C25)</f>
        <v>2803.5</v>
      </c>
      <c r="D26" s="3">
        <f>C26+D22</f>
        <v>25204.639999999999</v>
      </c>
    </row>
    <row r="27" spans="1:4" x14ac:dyDescent="0.25">
      <c r="A27" s="13"/>
      <c r="B27" s="3" t="s">
        <v>14</v>
      </c>
      <c r="C27" s="13"/>
      <c r="D27" s="12"/>
    </row>
    <row r="28" spans="1:4" x14ac:dyDescent="0.25">
      <c r="A28" s="13">
        <v>1</v>
      </c>
      <c r="B28" s="11" t="s">
        <v>141</v>
      </c>
      <c r="C28" s="12">
        <v>584.65</v>
      </c>
      <c r="D28" s="12">
        <f>C28+D26</f>
        <v>25789.29</v>
      </c>
    </row>
    <row r="29" spans="1:4" x14ac:dyDescent="0.25">
      <c r="A29" s="13"/>
      <c r="B29" s="3" t="s">
        <v>15</v>
      </c>
      <c r="C29" s="13"/>
      <c r="D29" s="13"/>
    </row>
    <row r="30" spans="1:4" x14ac:dyDescent="0.25">
      <c r="A30" s="13">
        <v>1</v>
      </c>
      <c r="B30" s="11" t="s">
        <v>154</v>
      </c>
      <c r="C30" s="13">
        <v>839.11</v>
      </c>
      <c r="D30" s="12"/>
    </row>
    <row r="31" spans="1:4" x14ac:dyDescent="0.25">
      <c r="A31" s="13">
        <v>2</v>
      </c>
      <c r="B31" s="11" t="s">
        <v>155</v>
      </c>
      <c r="C31" s="13">
        <v>1380.36</v>
      </c>
      <c r="D31" s="13"/>
    </row>
    <row r="32" spans="1:4" x14ac:dyDescent="0.25">
      <c r="A32" s="13"/>
      <c r="B32" s="3" t="s">
        <v>149</v>
      </c>
      <c r="C32" s="12">
        <f>SUM(C30:C31)</f>
        <v>2219.4699999999998</v>
      </c>
      <c r="D32" s="12">
        <f>C32+D28</f>
        <v>28008.760000000002</v>
      </c>
    </row>
    <row r="33" spans="1:4" x14ac:dyDescent="0.25">
      <c r="A33" s="13"/>
      <c r="B33" s="11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3"/>
      <c r="C35" s="12"/>
      <c r="D35" s="12"/>
    </row>
    <row r="36" spans="1:4" x14ac:dyDescent="0.25">
      <c r="A36" s="13"/>
      <c r="B36" s="3"/>
      <c r="C36" s="13"/>
      <c r="D36" s="12"/>
    </row>
    <row r="37" spans="1:4" x14ac:dyDescent="0.25">
      <c r="A37" s="13"/>
      <c r="B37" s="11"/>
      <c r="C37" s="13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3"/>
      <c r="C39" s="12"/>
      <c r="D39" s="12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3"/>
      <c r="D51" s="13"/>
    </row>
    <row r="52" spans="1:4" x14ac:dyDescent="0.25">
      <c r="A52" s="13"/>
      <c r="B52" s="11"/>
      <c r="C52" s="13"/>
      <c r="D52" s="13"/>
    </row>
    <row r="53" spans="1:4" x14ac:dyDescent="0.25">
      <c r="A53" s="13"/>
      <c r="B53" s="3"/>
      <c r="C53" s="12"/>
      <c r="D53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workbookViewId="0">
      <selection activeCell="C30" sqref="C30"/>
    </sheetView>
  </sheetViews>
  <sheetFormatPr defaultRowHeight="15" x14ac:dyDescent="0.25"/>
  <cols>
    <col min="1" max="1" width="4" customWidth="1"/>
    <col min="2" max="2" width="50" customWidth="1"/>
    <col min="4" max="4" width="13.140625" customWidth="1"/>
  </cols>
  <sheetData>
    <row r="1" spans="1:8" ht="15.95" customHeight="1" x14ac:dyDescent="0.35">
      <c r="A1" s="1"/>
      <c r="B1" s="68" t="s">
        <v>63</v>
      </c>
      <c r="C1" s="68"/>
      <c r="D1" s="68"/>
      <c r="E1" s="6"/>
      <c r="F1" s="6"/>
      <c r="G1" s="6"/>
      <c r="H1" s="6"/>
    </row>
    <row r="2" spans="1:8" ht="15.95" customHeight="1" x14ac:dyDescent="0.25">
      <c r="A2" s="1"/>
      <c r="B2" s="69" t="s">
        <v>39</v>
      </c>
      <c r="C2" s="69"/>
      <c r="D2" s="69"/>
      <c r="E2" s="1"/>
      <c r="F2" s="1"/>
      <c r="G2" s="1"/>
      <c r="H2" s="1"/>
    </row>
    <row r="3" spans="1:8" ht="17.25" customHeight="1" x14ac:dyDescent="0.25">
      <c r="A3" s="1"/>
      <c r="B3" s="68" t="s">
        <v>35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52"/>
      <c r="F4" s="1"/>
      <c r="G4" s="1"/>
      <c r="H4" s="1"/>
    </row>
    <row r="5" spans="1:8" x14ac:dyDescent="0.25">
      <c r="A5" s="9"/>
      <c r="B5" s="3" t="s">
        <v>7</v>
      </c>
      <c r="C5" s="51"/>
      <c r="D5" s="51"/>
      <c r="E5" s="52"/>
      <c r="F5" s="1"/>
      <c r="G5" s="1"/>
      <c r="H5" s="1"/>
    </row>
    <row r="6" spans="1:8" x14ac:dyDescent="0.25">
      <c r="A6" s="11">
        <v>1</v>
      </c>
      <c r="B6" s="11" t="s">
        <v>86</v>
      </c>
      <c r="C6" s="11">
        <v>44608.9</v>
      </c>
      <c r="D6" s="3"/>
      <c r="E6" s="53"/>
    </row>
    <row r="7" spans="1:8" x14ac:dyDescent="0.25">
      <c r="A7" s="13">
        <v>2</v>
      </c>
      <c r="B7" s="64" t="s">
        <v>87</v>
      </c>
      <c r="C7" s="13">
        <v>25216.9</v>
      </c>
      <c r="D7" s="12"/>
      <c r="E7" s="53"/>
    </row>
    <row r="8" spans="1:8" x14ac:dyDescent="0.25">
      <c r="A8" s="13"/>
      <c r="B8" s="3" t="s">
        <v>84</v>
      </c>
      <c r="C8" s="12">
        <f>SUM(C6:C7)</f>
        <v>69825.8</v>
      </c>
      <c r="D8" s="12">
        <f>C8</f>
        <v>69825.8</v>
      </c>
      <c r="E8" s="53"/>
    </row>
    <row r="9" spans="1:8" x14ac:dyDescent="0.25">
      <c r="A9" s="13"/>
      <c r="B9" s="3" t="s">
        <v>8</v>
      </c>
      <c r="C9" s="12"/>
      <c r="D9" s="12"/>
      <c r="E9" s="53"/>
    </row>
    <row r="10" spans="1:8" x14ac:dyDescent="0.25">
      <c r="A10" s="13">
        <v>1</v>
      </c>
      <c r="B10" s="11" t="s">
        <v>97</v>
      </c>
      <c r="C10" s="13">
        <v>1337</v>
      </c>
      <c r="D10" s="12">
        <f>C10+D8</f>
        <v>71162.8</v>
      </c>
      <c r="E10" s="53"/>
    </row>
    <row r="11" spans="1:8" x14ac:dyDescent="0.25">
      <c r="A11" s="13"/>
      <c r="B11" s="12" t="s">
        <v>9</v>
      </c>
      <c r="C11" s="13"/>
      <c r="D11" s="12"/>
      <c r="E11" s="53"/>
    </row>
    <row r="12" spans="1:8" ht="30" x14ac:dyDescent="0.25">
      <c r="A12" s="13">
        <v>1</v>
      </c>
      <c r="B12" s="66" t="s">
        <v>103</v>
      </c>
      <c r="C12" s="21">
        <v>17928.2</v>
      </c>
      <c r="D12" s="21">
        <f>C12+D10</f>
        <v>89091</v>
      </c>
      <c r="E12" s="53"/>
    </row>
    <row r="13" spans="1:8" x14ac:dyDescent="0.25">
      <c r="A13" s="13"/>
      <c r="B13" s="3" t="s">
        <v>11</v>
      </c>
      <c r="C13" s="11"/>
      <c r="D13" s="12"/>
    </row>
    <row r="14" spans="1:8" x14ac:dyDescent="0.25">
      <c r="A14" s="13">
        <v>1</v>
      </c>
      <c r="B14" s="13" t="s">
        <v>117</v>
      </c>
      <c r="C14" s="13">
        <v>18500</v>
      </c>
      <c r="D14" s="12">
        <f>C14+D12</f>
        <v>107591</v>
      </c>
    </row>
    <row r="15" spans="1:8" x14ac:dyDescent="0.25">
      <c r="A15" s="13"/>
      <c r="B15" s="65" t="s">
        <v>12</v>
      </c>
      <c r="C15" s="13"/>
      <c r="D15" s="12"/>
    </row>
    <row r="16" spans="1:8" x14ac:dyDescent="0.25">
      <c r="A16" s="13">
        <v>1</v>
      </c>
      <c r="B16" s="11" t="s">
        <v>124</v>
      </c>
      <c r="C16" s="13">
        <v>328950</v>
      </c>
      <c r="D16" s="12"/>
    </row>
    <row r="17" spans="1:4" x14ac:dyDescent="0.25">
      <c r="A17" s="13">
        <v>2</v>
      </c>
      <c r="B17" s="13" t="s">
        <v>125</v>
      </c>
      <c r="C17" s="13">
        <v>2750</v>
      </c>
      <c r="D17" s="12"/>
    </row>
    <row r="18" spans="1:4" x14ac:dyDescent="0.25">
      <c r="A18" s="13"/>
      <c r="B18" s="12" t="s">
        <v>119</v>
      </c>
      <c r="C18" s="12">
        <f>SUM(C16:C17)</f>
        <v>331700</v>
      </c>
      <c r="D18" s="12">
        <f>C18+D14</f>
        <v>439291</v>
      </c>
    </row>
    <row r="19" spans="1:4" x14ac:dyDescent="0.25">
      <c r="A19" s="13"/>
      <c r="B19" s="3" t="s">
        <v>13</v>
      </c>
      <c r="C19" s="13"/>
      <c r="D19" s="12"/>
    </row>
    <row r="20" spans="1:4" x14ac:dyDescent="0.25">
      <c r="A20" s="62"/>
      <c r="B20" s="57" t="s">
        <v>130</v>
      </c>
      <c r="C20" s="62">
        <v>7617.2</v>
      </c>
      <c r="D20" s="61">
        <f>C20+D18</f>
        <v>446908.2</v>
      </c>
    </row>
    <row r="21" spans="1:4" x14ac:dyDescent="0.25">
      <c r="A21" s="13"/>
      <c r="B21" s="12" t="s">
        <v>14</v>
      </c>
      <c r="C21" s="12"/>
      <c r="D21" s="12"/>
    </row>
    <row r="22" spans="1:4" x14ac:dyDescent="0.25">
      <c r="A22" s="13">
        <v>1</v>
      </c>
      <c r="B22" s="13" t="s">
        <v>142</v>
      </c>
      <c r="C22" s="13">
        <v>5609.6</v>
      </c>
      <c r="D22" s="12"/>
    </row>
    <row r="23" spans="1:4" x14ac:dyDescent="0.25">
      <c r="A23" s="13">
        <v>2</v>
      </c>
      <c r="B23" s="11" t="s">
        <v>143</v>
      </c>
      <c r="C23" s="13">
        <v>15972</v>
      </c>
      <c r="D23" s="12"/>
    </row>
    <row r="24" spans="1:4" x14ac:dyDescent="0.25">
      <c r="A24" s="13">
        <v>3</v>
      </c>
      <c r="B24" s="13" t="s">
        <v>144</v>
      </c>
      <c r="C24" s="13">
        <v>4500</v>
      </c>
      <c r="D24" s="13"/>
    </row>
    <row r="25" spans="1:4" x14ac:dyDescent="0.25">
      <c r="A25" s="13">
        <v>4</v>
      </c>
      <c r="B25" s="13" t="s">
        <v>145</v>
      </c>
      <c r="C25" s="13">
        <v>4300</v>
      </c>
      <c r="D25" s="13"/>
    </row>
    <row r="26" spans="1:4" x14ac:dyDescent="0.25">
      <c r="A26" s="13"/>
      <c r="B26" s="12" t="s">
        <v>137</v>
      </c>
      <c r="C26" s="12">
        <f>SUM(C22:C25)</f>
        <v>30381.599999999999</v>
      </c>
      <c r="D26" s="12">
        <f>C26+D20</f>
        <v>477289.8</v>
      </c>
    </row>
    <row r="27" spans="1:4" x14ac:dyDescent="0.25">
      <c r="A27" s="13"/>
      <c r="B27" s="12" t="s">
        <v>15</v>
      </c>
      <c r="C27" s="13"/>
      <c r="D27" s="13"/>
    </row>
    <row r="28" spans="1:4" ht="30" x14ac:dyDescent="0.25">
      <c r="A28" s="13">
        <v>1</v>
      </c>
      <c r="B28" s="67" t="s">
        <v>156</v>
      </c>
      <c r="C28" s="12">
        <v>4468.7</v>
      </c>
      <c r="D28" s="12"/>
    </row>
    <row r="29" spans="1:4" x14ac:dyDescent="0.25">
      <c r="A29" s="13">
        <v>2</v>
      </c>
      <c r="B29" s="13" t="s">
        <v>158</v>
      </c>
      <c r="C29" s="13">
        <v>6400</v>
      </c>
      <c r="D29" s="13"/>
    </row>
    <row r="30" spans="1:4" x14ac:dyDescent="0.25">
      <c r="A30" s="13"/>
      <c r="B30" s="12" t="s">
        <v>149</v>
      </c>
      <c r="C30" s="12">
        <f>SUM(C28:C29)</f>
        <v>10868.7</v>
      </c>
      <c r="D30" s="13">
        <f>C30+D26</f>
        <v>488158.5</v>
      </c>
    </row>
    <row r="31" spans="1:4" x14ac:dyDescent="0.25">
      <c r="A31" s="13"/>
      <c r="B31" s="12"/>
      <c r="C31" s="13"/>
      <c r="D31" s="13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2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12"/>
      <c r="C36" s="12"/>
      <c r="D36" s="12"/>
    </row>
    <row r="37" spans="1:4" x14ac:dyDescent="0.25">
      <c r="A37" s="13"/>
      <c r="B37" s="13"/>
      <c r="C37" s="13"/>
      <c r="D37" s="13"/>
    </row>
    <row r="38" spans="1:4" x14ac:dyDescent="0.25">
      <c r="A38" s="13"/>
      <c r="B38" s="12"/>
      <c r="C38" s="12"/>
      <c r="D38" s="12"/>
    </row>
    <row r="39" spans="1:4" x14ac:dyDescent="0.25">
      <c r="A39" s="13"/>
      <c r="B39" s="12"/>
      <c r="C39" s="13"/>
      <c r="D39" s="13"/>
    </row>
    <row r="40" spans="1:4" x14ac:dyDescent="0.25">
      <c r="A40" s="13"/>
      <c r="B40" s="13"/>
      <c r="C40" s="13"/>
      <c r="D40" s="13"/>
    </row>
    <row r="41" spans="1:4" x14ac:dyDescent="0.25">
      <c r="A41" s="13"/>
      <c r="B41" s="12"/>
      <c r="C41" s="12"/>
      <c r="D4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8" t="s">
        <v>63</v>
      </c>
      <c r="C1" s="68"/>
      <c r="D1" s="68"/>
    </row>
    <row r="2" spans="1:4" ht="15.75" x14ac:dyDescent="0.25">
      <c r="A2" s="1"/>
      <c r="B2" s="69" t="s">
        <v>39</v>
      </c>
      <c r="C2" s="69"/>
      <c r="D2" s="69"/>
    </row>
    <row r="3" spans="1:4" ht="15.75" x14ac:dyDescent="0.25">
      <c r="A3" s="1"/>
      <c r="B3" s="68" t="s">
        <v>37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13</v>
      </c>
      <c r="C5" s="9"/>
      <c r="D5" s="9"/>
    </row>
    <row r="6" spans="1:4" x14ac:dyDescent="0.25">
      <c r="A6" s="11">
        <v>3</v>
      </c>
      <c r="B6" s="11" t="s">
        <v>133</v>
      </c>
      <c r="C6" s="11">
        <v>3145.45</v>
      </c>
      <c r="D6" s="3">
        <f>C6</f>
        <v>3145.45</v>
      </c>
    </row>
    <row r="7" spans="1:4" x14ac:dyDescent="0.25">
      <c r="A7" s="9"/>
      <c r="B7" s="3" t="s">
        <v>14</v>
      </c>
      <c r="C7" s="35"/>
      <c r="D7" s="9"/>
    </row>
    <row r="8" spans="1:4" x14ac:dyDescent="0.25">
      <c r="A8" s="9">
        <v>1</v>
      </c>
      <c r="B8" s="11" t="s">
        <v>147</v>
      </c>
      <c r="C8" s="35">
        <v>2819</v>
      </c>
      <c r="D8" s="9">
        <f>C8+D6</f>
        <v>5964.45</v>
      </c>
    </row>
    <row r="9" spans="1:4" x14ac:dyDescent="0.25">
      <c r="A9" s="3"/>
      <c r="B9" s="3" t="s">
        <v>15</v>
      </c>
      <c r="C9" s="19"/>
      <c r="D9" s="3"/>
    </row>
    <row r="10" spans="1:4" x14ac:dyDescent="0.25">
      <c r="A10" s="3">
        <v>1</v>
      </c>
      <c r="B10" s="11" t="s">
        <v>157</v>
      </c>
      <c r="C10" s="19">
        <v>2020.55</v>
      </c>
      <c r="D10" s="3">
        <f>C10+D8</f>
        <v>7985</v>
      </c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A5" sqref="A5:D10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8" t="s">
        <v>71</v>
      </c>
      <c r="C1" s="68"/>
      <c r="D1" s="68"/>
      <c r="E1" s="6"/>
      <c r="F1" s="6"/>
      <c r="G1" s="6"/>
      <c r="H1" s="6"/>
    </row>
    <row r="2" spans="1:8" ht="15.75" x14ac:dyDescent="0.25">
      <c r="A2" s="1"/>
      <c r="B2" s="69" t="s">
        <v>39</v>
      </c>
      <c r="C2" s="69"/>
      <c r="D2" s="69"/>
      <c r="E2" s="1"/>
      <c r="F2" s="1"/>
      <c r="G2" s="1"/>
      <c r="H2" s="1"/>
    </row>
    <row r="3" spans="1:8" ht="15.75" x14ac:dyDescent="0.25">
      <c r="A3" s="1"/>
      <c r="B3" s="68" t="s">
        <v>36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11</v>
      </c>
      <c r="C5" s="9"/>
      <c r="D5" s="7"/>
      <c r="E5" s="1"/>
      <c r="F5" s="1"/>
      <c r="G5" s="1"/>
      <c r="H5" s="1"/>
    </row>
    <row r="6" spans="1:8" s="1" customFormat="1" ht="15.75" x14ac:dyDescent="0.25">
      <c r="A6" s="11">
        <v>1</v>
      </c>
      <c r="B6" s="49" t="s">
        <v>126</v>
      </c>
      <c r="C6" s="11">
        <v>55362.42</v>
      </c>
      <c r="D6" s="3">
        <f>C6</f>
        <v>55362.42</v>
      </c>
    </row>
    <row r="7" spans="1:8" s="1" customFormat="1" ht="15.75" x14ac:dyDescent="0.25">
      <c r="A7" s="11"/>
      <c r="B7" s="38" t="s">
        <v>13</v>
      </c>
      <c r="C7" s="11"/>
      <c r="D7" s="41"/>
    </row>
    <row r="8" spans="1:8" ht="30" x14ac:dyDescent="0.25">
      <c r="A8" s="13">
        <v>1</v>
      </c>
      <c r="B8" s="11" t="s">
        <v>134</v>
      </c>
      <c r="C8" s="13">
        <v>50240</v>
      </c>
      <c r="D8" s="42">
        <f>C8+D6</f>
        <v>105602.42</v>
      </c>
    </row>
    <row r="9" spans="1:8" x14ac:dyDescent="0.25">
      <c r="A9" s="13"/>
      <c r="B9" s="3" t="s">
        <v>14</v>
      </c>
      <c r="C9" s="13"/>
      <c r="D9" s="42"/>
    </row>
    <row r="10" spans="1:8" s="5" customFormat="1" x14ac:dyDescent="0.25">
      <c r="A10" s="11">
        <v>1</v>
      </c>
      <c r="B10" s="11" t="s">
        <v>146</v>
      </c>
      <c r="C10" s="3">
        <v>12021.3</v>
      </c>
      <c r="D10" s="42">
        <f>C10+D8</f>
        <v>117623.72</v>
      </c>
    </row>
    <row r="11" spans="1:8" x14ac:dyDescent="0.25">
      <c r="A11" s="11"/>
      <c r="B11" s="3"/>
      <c r="C11" s="11"/>
      <c r="D11" s="42"/>
    </row>
    <row r="12" spans="1:8" x14ac:dyDescent="0.25">
      <c r="A12" s="13"/>
      <c r="B12" s="11"/>
      <c r="C12" s="11"/>
      <c r="D12" s="42"/>
    </row>
    <row r="13" spans="1:8" x14ac:dyDescent="0.25">
      <c r="A13" s="13"/>
      <c r="B13" s="11"/>
      <c r="C13" s="11"/>
      <c r="D13" s="12"/>
    </row>
    <row r="14" spans="1:8" x14ac:dyDescent="0.25">
      <c r="A14" s="13"/>
      <c r="B14" s="11"/>
      <c r="C14" s="13"/>
      <c r="D14" s="42"/>
    </row>
    <row r="15" spans="1:8" x14ac:dyDescent="0.25">
      <c r="A15" s="13"/>
      <c r="B15" s="3"/>
      <c r="C15" s="12"/>
      <c r="D15" s="12"/>
    </row>
    <row r="16" spans="1:8" x14ac:dyDescent="0.25">
      <c r="A16" s="13"/>
      <c r="B16" s="11"/>
      <c r="C16" s="13"/>
      <c r="D16" s="50"/>
    </row>
    <row r="17" spans="1:4" x14ac:dyDescent="0.25">
      <c r="A17" s="13"/>
      <c r="B17" s="11"/>
      <c r="C17" s="13"/>
      <c r="D17" s="42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1"/>
  <sheetViews>
    <sheetView workbookViewId="0">
      <selection activeCell="C17" sqref="C17"/>
    </sheetView>
  </sheetViews>
  <sheetFormatPr defaultRowHeight="15" x14ac:dyDescent="0.25"/>
  <cols>
    <col min="1" max="1" width="3.42578125" customWidth="1"/>
    <col min="2" max="2" width="6.85546875" customWidth="1"/>
    <col min="3" max="3" width="49.5703125" customWidth="1"/>
    <col min="4" max="4" width="10.140625" bestFit="1" customWidth="1"/>
    <col min="5" max="5" width="20" customWidth="1"/>
  </cols>
  <sheetData>
    <row r="1" spans="1:8" x14ac:dyDescent="0.25">
      <c r="B1" s="5" t="s">
        <v>51</v>
      </c>
      <c r="C1" s="5"/>
      <c r="D1" s="5"/>
      <c r="E1" s="5"/>
      <c r="F1" s="5"/>
      <c r="G1" s="5"/>
      <c r="H1" s="5"/>
    </row>
    <row r="2" spans="1:8" x14ac:dyDescent="0.25">
      <c r="B2" s="5"/>
      <c r="C2" s="5" t="s">
        <v>39</v>
      </c>
      <c r="D2" s="5"/>
      <c r="E2" s="5"/>
      <c r="F2" s="5"/>
      <c r="G2" s="5"/>
      <c r="H2" s="5"/>
    </row>
    <row r="3" spans="1:8" x14ac:dyDescent="0.25">
      <c r="B3" s="5" t="s">
        <v>41</v>
      </c>
      <c r="C3" s="5"/>
      <c r="D3" s="5"/>
      <c r="E3" s="5"/>
      <c r="F3" s="5"/>
      <c r="G3" s="5"/>
      <c r="H3" s="5"/>
    </row>
    <row r="4" spans="1:8" x14ac:dyDescent="0.25">
      <c r="A4" s="43" t="s">
        <v>42</v>
      </c>
      <c r="B4" s="43" t="s">
        <v>42</v>
      </c>
      <c r="C4" s="43"/>
      <c r="D4" s="43" t="s">
        <v>43</v>
      </c>
      <c r="E4" s="43" t="s">
        <v>44</v>
      </c>
    </row>
    <row r="5" spans="1:8" x14ac:dyDescent="0.25">
      <c r="A5" s="44" t="s">
        <v>45</v>
      </c>
      <c r="B5" s="44" t="s">
        <v>46</v>
      </c>
      <c r="C5" s="44" t="s">
        <v>47</v>
      </c>
      <c r="D5" s="44" t="s">
        <v>48</v>
      </c>
      <c r="E5" s="44" t="s">
        <v>49</v>
      </c>
    </row>
    <row r="6" spans="1:8" x14ac:dyDescent="0.25">
      <c r="A6" s="32"/>
      <c r="B6" s="32"/>
      <c r="C6" s="13"/>
      <c r="D6" s="45"/>
      <c r="E6" s="32"/>
    </row>
    <row r="7" spans="1:8" x14ac:dyDescent="0.25">
      <c r="A7" s="32"/>
      <c r="B7" s="32"/>
      <c r="C7" s="13"/>
      <c r="D7" s="45"/>
      <c r="E7" s="32"/>
    </row>
    <row r="8" spans="1:8" x14ac:dyDescent="0.25">
      <c r="A8" s="32"/>
      <c r="B8" s="32"/>
      <c r="C8" s="13"/>
      <c r="D8" s="45"/>
      <c r="E8" s="32"/>
    </row>
    <row r="9" spans="1:8" x14ac:dyDescent="0.25">
      <c r="A9" s="32"/>
      <c r="B9" s="32"/>
      <c r="C9" s="13"/>
      <c r="D9" s="45"/>
      <c r="E9" s="32"/>
    </row>
    <row r="10" spans="1:8" x14ac:dyDescent="0.25">
      <c r="A10" s="32"/>
      <c r="B10" s="32"/>
      <c r="C10" s="13"/>
      <c r="D10" s="45"/>
      <c r="E10" s="32"/>
    </row>
    <row r="11" spans="1:8" x14ac:dyDescent="0.25">
      <c r="A11" s="32"/>
      <c r="B11" s="32"/>
      <c r="C11" s="13"/>
      <c r="D11" s="45"/>
      <c r="E11" s="32"/>
    </row>
    <row r="12" spans="1:8" x14ac:dyDescent="0.25">
      <c r="A12" s="32"/>
      <c r="B12" s="32"/>
      <c r="C12" s="13"/>
      <c r="D12" s="45"/>
      <c r="E12" s="32"/>
    </row>
    <row r="13" spans="1:8" x14ac:dyDescent="0.25">
      <c r="A13" s="32"/>
      <c r="B13" s="32"/>
      <c r="C13" s="13"/>
      <c r="D13" s="45"/>
      <c r="E13" s="32"/>
    </row>
    <row r="14" spans="1:8" x14ac:dyDescent="0.25">
      <c r="A14" s="32"/>
      <c r="B14" s="32"/>
      <c r="C14" s="13"/>
      <c r="D14" s="45"/>
      <c r="E14" s="32"/>
    </row>
    <row r="15" spans="1:8" x14ac:dyDescent="0.25">
      <c r="A15" s="32"/>
      <c r="B15" s="32"/>
      <c r="C15" s="13"/>
      <c r="D15" s="45"/>
      <c r="E15" s="32"/>
    </row>
    <row r="16" spans="1:8" x14ac:dyDescent="0.25">
      <c r="A16" s="32"/>
      <c r="B16" s="32"/>
      <c r="C16" s="13"/>
      <c r="D16" s="45"/>
      <c r="E16" s="32"/>
    </row>
    <row r="17" spans="1:5" x14ac:dyDescent="0.25">
      <c r="A17" s="32"/>
      <c r="B17" s="32"/>
      <c r="C17" s="13"/>
      <c r="D17" s="45"/>
      <c r="E17" s="32"/>
    </row>
    <row r="18" spans="1:5" x14ac:dyDescent="0.25">
      <c r="A18" s="32"/>
      <c r="B18" s="32"/>
      <c r="C18" s="13"/>
      <c r="D18" s="45"/>
      <c r="E18" s="32"/>
    </row>
    <row r="19" spans="1:5" x14ac:dyDescent="0.25">
      <c r="A19" s="32"/>
      <c r="B19" s="32"/>
      <c r="C19" s="13"/>
      <c r="D19" s="45"/>
      <c r="E19" s="32"/>
    </row>
    <row r="20" spans="1:5" x14ac:dyDescent="0.25">
      <c r="A20" s="32"/>
      <c r="B20" s="32"/>
      <c r="C20" s="13"/>
      <c r="D20" s="45"/>
      <c r="E20" s="32"/>
    </row>
    <row r="21" spans="1:5" x14ac:dyDescent="0.25">
      <c r="A21" s="32"/>
      <c r="B21" s="32"/>
      <c r="C21" s="13"/>
      <c r="D21" s="45"/>
      <c r="E21" s="32"/>
    </row>
    <row r="22" spans="1:5" x14ac:dyDescent="0.25">
      <c r="A22" s="32"/>
      <c r="B22" s="32"/>
      <c r="C22" s="13"/>
      <c r="D22" s="45"/>
      <c r="E22" s="32"/>
    </row>
    <row r="23" spans="1:5" x14ac:dyDescent="0.25">
      <c r="A23" s="32"/>
      <c r="B23" s="32"/>
      <c r="C23" s="13"/>
      <c r="D23" s="13"/>
      <c r="E23" s="32"/>
    </row>
    <row r="24" spans="1:5" x14ac:dyDescent="0.25">
      <c r="A24" s="32"/>
      <c r="B24" s="32"/>
      <c r="C24" s="13"/>
      <c r="D24" s="13"/>
      <c r="E24" s="32"/>
    </row>
    <row r="25" spans="1:5" x14ac:dyDescent="0.25">
      <c r="A25" s="32"/>
      <c r="B25" s="32"/>
      <c r="C25" s="13"/>
      <c r="D25" s="13"/>
      <c r="E25" s="32"/>
    </row>
    <row r="26" spans="1:5" x14ac:dyDescent="0.25">
      <c r="A26" s="32"/>
      <c r="B26" s="32"/>
      <c r="C26" s="13"/>
      <c r="D26" s="13"/>
      <c r="E26" s="32"/>
    </row>
    <row r="27" spans="1:5" x14ac:dyDescent="0.25">
      <c r="A27" s="32"/>
      <c r="B27" s="32"/>
      <c r="C27" s="13"/>
      <c r="D27" s="13"/>
      <c r="E27" s="32"/>
    </row>
    <row r="28" spans="1:5" x14ac:dyDescent="0.25">
      <c r="A28" s="32"/>
      <c r="B28" s="32"/>
      <c r="C28" s="13"/>
      <c r="D28" s="13"/>
      <c r="E28" s="13"/>
    </row>
    <row r="29" spans="1:5" x14ac:dyDescent="0.25">
      <c r="A29" s="32"/>
      <c r="B29" s="32"/>
      <c r="C29" s="13"/>
      <c r="D29" s="45"/>
      <c r="E29" s="32"/>
    </row>
    <row r="30" spans="1:5" x14ac:dyDescent="0.25">
      <c r="A30" s="13"/>
      <c r="B30" s="32"/>
      <c r="C30" s="13"/>
      <c r="D30" s="45"/>
      <c r="E30" s="13"/>
    </row>
    <row r="31" spans="1:5" x14ac:dyDescent="0.25">
      <c r="A31" s="32"/>
      <c r="B31" s="32"/>
      <c r="C31" s="13"/>
      <c r="D31" s="45"/>
      <c r="E31" s="32"/>
    </row>
    <row r="32" spans="1:5" x14ac:dyDescent="0.25">
      <c r="A32" s="13"/>
      <c r="B32" s="32"/>
      <c r="C32" s="13"/>
      <c r="D32" s="45"/>
      <c r="E32" s="32"/>
    </row>
    <row r="33" spans="1:5" x14ac:dyDescent="0.25">
      <c r="A33" s="32"/>
      <c r="B33" s="32"/>
      <c r="C33" s="13"/>
      <c r="D33" s="45"/>
      <c r="E33" s="32"/>
    </row>
    <row r="34" spans="1:5" x14ac:dyDescent="0.25">
      <c r="A34" s="32"/>
      <c r="B34" s="32"/>
      <c r="C34" s="13"/>
      <c r="D34" s="45"/>
      <c r="E34" s="32"/>
    </row>
    <row r="35" spans="1:5" x14ac:dyDescent="0.25">
      <c r="A35" s="32"/>
      <c r="B35" s="32"/>
      <c r="C35" s="13"/>
      <c r="D35" s="45"/>
      <c r="E35" s="32"/>
    </row>
    <row r="36" spans="1:5" x14ac:dyDescent="0.25">
      <c r="A36" s="32"/>
      <c r="B36" s="32"/>
      <c r="C36" s="13"/>
      <c r="D36" s="45"/>
      <c r="E36" s="32"/>
    </row>
    <row r="37" spans="1:5" x14ac:dyDescent="0.25">
      <c r="A37" s="32"/>
      <c r="B37" s="32"/>
      <c r="C37" s="13"/>
      <c r="D37" s="45"/>
      <c r="E37" s="32"/>
    </row>
    <row r="38" spans="1:5" x14ac:dyDescent="0.25">
      <c r="A38" s="32"/>
      <c r="B38" s="32"/>
      <c r="C38" s="13"/>
      <c r="D38" s="45"/>
      <c r="E38" s="32"/>
    </row>
    <row r="39" spans="1:5" x14ac:dyDescent="0.25">
      <c r="A39" s="32"/>
      <c r="B39" s="32"/>
      <c r="C39" s="13"/>
      <c r="D39" s="45"/>
      <c r="E39" s="32"/>
    </row>
    <row r="40" spans="1:5" x14ac:dyDescent="0.25">
      <c r="A40" s="32"/>
      <c r="B40" s="32"/>
      <c r="C40" s="13"/>
      <c r="D40" s="45"/>
      <c r="E40" s="32"/>
    </row>
    <row r="41" spans="1:5" x14ac:dyDescent="0.25">
      <c r="A41" s="32"/>
      <c r="B41" s="32"/>
      <c r="C41" s="13"/>
      <c r="D41" s="45"/>
      <c r="E41" s="32"/>
    </row>
    <row r="42" spans="1:5" x14ac:dyDescent="0.25">
      <c r="A42" s="32"/>
      <c r="B42" s="32"/>
      <c r="C42" s="13"/>
      <c r="D42" s="45"/>
      <c r="E42" s="32"/>
    </row>
    <row r="43" spans="1:5" x14ac:dyDescent="0.25">
      <c r="A43" s="32"/>
      <c r="B43" s="32"/>
      <c r="C43" s="13"/>
      <c r="D43" s="45"/>
      <c r="E43" s="32"/>
    </row>
    <row r="44" spans="1:5" x14ac:dyDescent="0.25">
      <c r="A44" s="32"/>
      <c r="B44" s="32"/>
      <c r="C44" s="13"/>
      <c r="D44" s="45"/>
      <c r="E44" s="32"/>
    </row>
    <row r="45" spans="1:5" x14ac:dyDescent="0.25">
      <c r="A45" s="32"/>
      <c r="B45" s="32"/>
      <c r="C45" s="13"/>
      <c r="D45" s="45"/>
      <c r="E45" s="32"/>
    </row>
    <row r="46" spans="1:5" x14ac:dyDescent="0.25">
      <c r="A46" s="32"/>
      <c r="B46" s="32"/>
      <c r="C46" s="13"/>
      <c r="D46" s="45"/>
      <c r="E46" s="32"/>
    </row>
    <row r="47" spans="1:5" x14ac:dyDescent="0.25">
      <c r="A47" s="32"/>
      <c r="B47" s="32"/>
      <c r="C47" s="13"/>
      <c r="D47" s="32"/>
      <c r="E47" s="32"/>
    </row>
    <row r="48" spans="1:5" x14ac:dyDescent="0.25">
      <c r="A48" s="32"/>
      <c r="B48" s="32"/>
      <c r="C48" s="13"/>
      <c r="D48" s="32"/>
      <c r="E48" s="32"/>
    </row>
    <row r="49" spans="1:5" x14ac:dyDescent="0.25">
      <c r="A49" s="32"/>
      <c r="B49" s="32"/>
      <c r="C49" s="13"/>
      <c r="D49" s="32"/>
      <c r="E49" s="32"/>
    </row>
    <row r="50" spans="1:5" x14ac:dyDescent="0.25">
      <c r="A50" s="32"/>
      <c r="B50" s="32"/>
      <c r="C50" s="13"/>
      <c r="D50" s="32"/>
      <c r="E50" s="32"/>
    </row>
    <row r="51" spans="1:5" x14ac:dyDescent="0.25">
      <c r="A51" s="32"/>
      <c r="B51" s="32"/>
      <c r="C51" s="13"/>
      <c r="D51" s="32"/>
      <c r="E51" s="32"/>
    </row>
    <row r="52" spans="1:5" x14ac:dyDescent="0.25">
      <c r="A52" s="32"/>
      <c r="B52" s="32"/>
      <c r="C52" s="13"/>
      <c r="D52" s="32"/>
      <c r="E52" s="32"/>
    </row>
    <row r="53" spans="1:5" x14ac:dyDescent="0.25">
      <c r="A53" s="32"/>
      <c r="B53" s="32"/>
      <c r="C53" s="13"/>
      <c r="D53" s="32"/>
      <c r="E53" s="32"/>
    </row>
    <row r="54" spans="1:5" x14ac:dyDescent="0.25">
      <c r="A54" s="32"/>
      <c r="B54" s="32"/>
      <c r="C54" s="13"/>
      <c r="D54" s="32"/>
      <c r="E54" s="32"/>
    </row>
    <row r="55" spans="1:5" x14ac:dyDescent="0.25">
      <c r="A55" s="32"/>
      <c r="B55" s="32"/>
      <c r="C55" s="13"/>
      <c r="D55" s="32"/>
      <c r="E55" s="32"/>
    </row>
    <row r="56" spans="1:5" x14ac:dyDescent="0.25">
      <c r="A56" s="32"/>
      <c r="B56" s="32"/>
      <c r="C56" s="13"/>
      <c r="D56" s="32"/>
      <c r="E56" s="32"/>
    </row>
    <row r="57" spans="1:5" x14ac:dyDescent="0.25">
      <c r="A57" s="32"/>
      <c r="B57" s="32"/>
      <c r="C57" s="13"/>
      <c r="D57" s="32"/>
      <c r="E57" s="32"/>
    </row>
    <row r="58" spans="1:5" x14ac:dyDescent="0.25">
      <c r="A58" s="32"/>
      <c r="B58" s="32"/>
      <c r="C58" s="13"/>
      <c r="D58" s="32"/>
      <c r="E58" s="32"/>
    </row>
    <row r="59" spans="1:5" x14ac:dyDescent="0.25">
      <c r="A59" s="32"/>
      <c r="B59" s="32"/>
      <c r="C59" s="13"/>
      <c r="D59" s="32"/>
      <c r="E59" s="32"/>
    </row>
    <row r="60" spans="1:5" x14ac:dyDescent="0.25">
      <c r="A60" s="32"/>
      <c r="B60" s="32"/>
      <c r="C60" s="13"/>
      <c r="D60" s="32"/>
      <c r="E60" s="32"/>
    </row>
    <row r="61" spans="1:5" x14ac:dyDescent="0.25">
      <c r="A61" s="32"/>
      <c r="B61" s="32"/>
      <c r="C61" s="13"/>
      <c r="D61" s="32"/>
      <c r="E61" s="32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7"/>
  <sheetViews>
    <sheetView view="pageBreakPreview" zoomScale="60" zoomScaleNormal="65" workbookViewId="0">
      <selection activeCell="M11" sqref="M11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2" width="16" customWidth="1"/>
    <col min="13" max="13" width="15.28515625" customWidth="1"/>
    <col min="14" max="14" width="19.28515625" customWidth="1"/>
  </cols>
  <sheetData>
    <row r="1" spans="1:14" ht="15.75" x14ac:dyDescent="0.25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73451.39</v>
      </c>
      <c r="C4" s="24">
        <f t="shared" ref="C4:M4" si="0">C5+C6+C7</f>
        <v>65118.06</v>
      </c>
      <c r="D4" s="24">
        <f t="shared" si="0"/>
        <v>65118.06</v>
      </c>
      <c r="E4" s="24">
        <f t="shared" si="0"/>
        <v>65118.06</v>
      </c>
      <c r="F4" s="24">
        <f t="shared" si="0"/>
        <v>65118.06</v>
      </c>
      <c r="G4" s="24">
        <f t="shared" si="0"/>
        <v>65118.06</v>
      </c>
      <c r="H4" s="24">
        <f t="shared" si="0"/>
        <v>71602.28</v>
      </c>
      <c r="I4" s="24">
        <f t="shared" si="0"/>
        <v>71602.28</v>
      </c>
      <c r="J4" s="24">
        <f t="shared" si="0"/>
        <v>71602.28</v>
      </c>
      <c r="K4" s="24">
        <f t="shared" si="0"/>
        <v>71602.28</v>
      </c>
      <c r="L4" s="24">
        <f t="shared" si="0"/>
        <v>71602.28</v>
      </c>
      <c r="M4" s="24">
        <f t="shared" si="0"/>
        <v>71602.28</v>
      </c>
      <c r="N4" s="24">
        <f t="shared" ref="N4:N23" si="1">SUM(B4:M4)</f>
        <v>828655.37000000011</v>
      </c>
    </row>
    <row r="5" spans="1:14" ht="39" customHeight="1" x14ac:dyDescent="0.35">
      <c r="A5" s="28" t="s">
        <v>17</v>
      </c>
      <c r="B5" s="25">
        <v>46493.19</v>
      </c>
      <c r="C5" s="25">
        <v>46493.19</v>
      </c>
      <c r="D5" s="25">
        <v>46493.19</v>
      </c>
      <c r="E5" s="25">
        <v>46493.19</v>
      </c>
      <c r="F5" s="25">
        <v>46493.19</v>
      </c>
      <c r="G5" s="25">
        <v>46493.19</v>
      </c>
      <c r="H5" s="25">
        <v>51114.92</v>
      </c>
      <c r="I5" s="25">
        <v>51114.92</v>
      </c>
      <c r="J5" s="25">
        <v>51114.92</v>
      </c>
      <c r="K5" s="25">
        <v>51114.92</v>
      </c>
      <c r="L5" s="25">
        <v>51114.92</v>
      </c>
      <c r="M5" s="25">
        <v>51114.92</v>
      </c>
      <c r="N5" s="25">
        <f t="shared" si="1"/>
        <v>585648.66</v>
      </c>
    </row>
    <row r="6" spans="1:14" ht="44.25" customHeight="1" x14ac:dyDescent="0.35">
      <c r="A6" s="28" t="s">
        <v>40</v>
      </c>
      <c r="B6" s="25">
        <v>18624.87</v>
      </c>
      <c r="C6" s="25">
        <v>18624.87</v>
      </c>
      <c r="D6" s="25">
        <v>18624.87</v>
      </c>
      <c r="E6" s="25">
        <v>18624.87</v>
      </c>
      <c r="F6" s="25">
        <v>18624.87</v>
      </c>
      <c r="G6" s="25">
        <v>18624.87</v>
      </c>
      <c r="H6" s="25">
        <v>20487.36</v>
      </c>
      <c r="I6" s="25">
        <v>20487.36</v>
      </c>
      <c r="J6" s="25">
        <v>20487.36</v>
      </c>
      <c r="K6" s="25">
        <v>20487.36</v>
      </c>
      <c r="L6" s="25">
        <v>20487.36</v>
      </c>
      <c r="M6" s="25">
        <v>20487.36</v>
      </c>
      <c r="N6" s="25">
        <f>SUM(B6:M6)</f>
        <v>234673.37999999995</v>
      </c>
    </row>
    <row r="7" spans="1:14" ht="44.25" customHeight="1" x14ac:dyDescent="0.35">
      <c r="A7" s="28" t="s">
        <v>32</v>
      </c>
      <c r="B7" s="25">
        <f>7500+833.33</f>
        <v>8333.33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8333.33</v>
      </c>
    </row>
    <row r="8" spans="1:14" ht="36" customHeight="1" x14ac:dyDescent="0.35">
      <c r="A8" s="29" t="s">
        <v>18</v>
      </c>
      <c r="B8" s="24">
        <f>B9+B10+B11+B12+B13</f>
        <v>72089.78</v>
      </c>
      <c r="C8" s="24">
        <f t="shared" ref="C8:M8" si="2">C9+C10+C11+C12+C13</f>
        <v>57246.709999999992</v>
      </c>
      <c r="D8" s="24">
        <f t="shared" si="2"/>
        <v>56782.009999999995</v>
      </c>
      <c r="E8" s="24">
        <f t="shared" si="2"/>
        <v>55455.09</v>
      </c>
      <c r="F8" s="24">
        <f t="shared" si="2"/>
        <v>64618.479999999996</v>
      </c>
      <c r="G8" s="24">
        <f t="shared" si="2"/>
        <v>81955.55</v>
      </c>
      <c r="H8" s="24">
        <f t="shared" si="2"/>
        <v>61982.35</v>
      </c>
      <c r="I8" s="24">
        <f t="shared" si="2"/>
        <v>64158.52</v>
      </c>
      <c r="J8" s="24">
        <f t="shared" si="2"/>
        <v>68323.689999999988</v>
      </c>
      <c r="K8" s="24">
        <f t="shared" si="2"/>
        <v>61519.770000000004</v>
      </c>
      <c r="L8" s="24">
        <f t="shared" si="2"/>
        <v>73940.94</v>
      </c>
      <c r="M8" s="24">
        <f t="shared" si="2"/>
        <v>93143.96</v>
      </c>
      <c r="N8" s="24">
        <f t="shared" si="1"/>
        <v>811216.84999999986</v>
      </c>
    </row>
    <row r="9" spans="1:14" ht="40.5" customHeight="1" x14ac:dyDescent="0.35">
      <c r="A9" s="28" t="s">
        <v>19</v>
      </c>
      <c r="B9" s="25">
        <v>13536.02</v>
      </c>
      <c r="C9" s="25">
        <v>3184.72</v>
      </c>
      <c r="D9" s="25">
        <v>3218.92</v>
      </c>
      <c r="E9" s="25">
        <v>6413.02</v>
      </c>
      <c r="F9" s="25">
        <v>4350.12</v>
      </c>
      <c r="G9" s="25">
        <v>29189.42</v>
      </c>
      <c r="H9" s="25">
        <v>6010.17</v>
      </c>
      <c r="I9" s="25">
        <v>13214.52</v>
      </c>
      <c r="J9" s="25">
        <v>7015.32</v>
      </c>
      <c r="K9" s="25">
        <v>5341.42</v>
      </c>
      <c r="L9" s="25">
        <v>7415.22</v>
      </c>
      <c r="M9" s="25">
        <v>2158.92</v>
      </c>
      <c r="N9" s="24">
        <f t="shared" si="1"/>
        <v>101047.79000000001</v>
      </c>
    </row>
    <row r="10" spans="1:14" ht="45.75" customHeight="1" x14ac:dyDescent="0.35">
      <c r="A10" s="28" t="s">
        <v>20</v>
      </c>
      <c r="B10" s="26">
        <v>6545</v>
      </c>
      <c r="C10" s="25">
        <v>8935.98</v>
      </c>
      <c r="D10" s="25">
        <v>5280</v>
      </c>
      <c r="E10" s="25">
        <v>6493</v>
      </c>
      <c r="F10" s="25">
        <v>13966.7</v>
      </c>
      <c r="G10" s="25">
        <v>6672</v>
      </c>
      <c r="H10" s="25">
        <v>8446.6</v>
      </c>
      <c r="I10" s="25">
        <v>5280</v>
      </c>
      <c r="J10" s="25">
        <v>9876.2000000000007</v>
      </c>
      <c r="K10" s="25">
        <f>12897.2-7617.2</f>
        <v>5280.0000000000009</v>
      </c>
      <c r="L10" s="25">
        <v>16848.7</v>
      </c>
      <c r="M10" s="25">
        <f>10472.6+2400</f>
        <v>12872.6</v>
      </c>
      <c r="N10" s="37">
        <f t="shared" si="1"/>
        <v>106496.78</v>
      </c>
    </row>
    <row r="11" spans="1:14" ht="45.75" customHeight="1" x14ac:dyDescent="0.35">
      <c r="A11" s="36" t="s">
        <v>30</v>
      </c>
      <c r="B11" s="26">
        <v>6087.1</v>
      </c>
      <c r="C11" s="25"/>
      <c r="D11" s="25">
        <v>4344.6099999999997</v>
      </c>
      <c r="E11" s="25"/>
      <c r="F11" s="25">
        <v>2161.3000000000002</v>
      </c>
      <c r="G11" s="25">
        <v>1360</v>
      </c>
      <c r="H11" s="25">
        <v>1995.8</v>
      </c>
      <c r="I11" s="25">
        <v>1131.75</v>
      </c>
      <c r="J11" s="25">
        <v>5320.5</v>
      </c>
      <c r="K11" s="25">
        <f>5948.95-3145.45</f>
        <v>2803.5</v>
      </c>
      <c r="L11" s="25">
        <v>584.65</v>
      </c>
      <c r="M11" s="25">
        <v>2219.4699999999998</v>
      </c>
      <c r="N11" s="24">
        <f t="shared" si="1"/>
        <v>28008.68</v>
      </c>
    </row>
    <row r="12" spans="1:14" ht="45.75" customHeight="1" x14ac:dyDescent="0.35">
      <c r="A12" s="36" t="s">
        <v>38</v>
      </c>
      <c r="B12" s="26">
        <v>40767.769999999997</v>
      </c>
      <c r="C12" s="26">
        <v>40767.769999999997</v>
      </c>
      <c r="D12" s="25">
        <v>40767.769999999997</v>
      </c>
      <c r="E12" s="25">
        <v>40767.769999999997</v>
      </c>
      <c r="F12" s="25">
        <v>40767.769999999997</v>
      </c>
      <c r="G12" s="25">
        <v>40767.769999999997</v>
      </c>
      <c r="H12" s="25">
        <v>40767.769999999997</v>
      </c>
      <c r="I12" s="25">
        <v>40767.769999999997</v>
      </c>
      <c r="J12" s="25">
        <v>40767.769999999997</v>
      </c>
      <c r="K12" s="25">
        <v>40767.769999999997</v>
      </c>
      <c r="L12" s="25">
        <v>40767.769999999997</v>
      </c>
      <c r="M12" s="25">
        <v>68767.77</v>
      </c>
      <c r="N12" s="24">
        <f t="shared" si="1"/>
        <v>517213.24000000005</v>
      </c>
    </row>
    <row r="13" spans="1:14" ht="21.75" customHeight="1" x14ac:dyDescent="0.35">
      <c r="A13" s="28" t="s">
        <v>21</v>
      </c>
      <c r="B13" s="25">
        <v>5153.8900000000003</v>
      </c>
      <c r="C13" s="25">
        <v>4358.24</v>
      </c>
      <c r="D13" s="25">
        <v>3170.71</v>
      </c>
      <c r="E13" s="25">
        <v>1781.3</v>
      </c>
      <c r="F13" s="25">
        <v>3372.59</v>
      </c>
      <c r="G13" s="25">
        <v>3966.36</v>
      </c>
      <c r="H13" s="25">
        <v>4762.01</v>
      </c>
      <c r="I13" s="25">
        <v>3764.48</v>
      </c>
      <c r="J13" s="25">
        <v>5343.9</v>
      </c>
      <c r="K13" s="25">
        <v>7327.08</v>
      </c>
      <c r="L13" s="25">
        <v>8324.6</v>
      </c>
      <c r="M13" s="25">
        <v>7125.2</v>
      </c>
      <c r="N13" s="25">
        <f t="shared" si="1"/>
        <v>58450.359999999993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69825.8</v>
      </c>
      <c r="F14" s="24">
        <f t="shared" si="3"/>
        <v>1337</v>
      </c>
      <c r="G14" s="24">
        <f t="shared" si="3"/>
        <v>17928.2</v>
      </c>
      <c r="H14" s="24">
        <f t="shared" si="3"/>
        <v>0</v>
      </c>
      <c r="I14" s="24">
        <f t="shared" si="3"/>
        <v>73862.42</v>
      </c>
      <c r="J14" s="37">
        <f t="shared" si="3"/>
        <v>331700</v>
      </c>
      <c r="K14" s="24">
        <f t="shared" si="3"/>
        <v>61002.649999999994</v>
      </c>
      <c r="L14" s="24">
        <f t="shared" si="3"/>
        <v>45221.899999999994</v>
      </c>
      <c r="M14" s="24">
        <f t="shared" si="3"/>
        <v>12889.25</v>
      </c>
      <c r="N14" s="24">
        <f t="shared" si="1"/>
        <v>613767.22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>
        <v>55362.42</v>
      </c>
      <c r="J15" s="48"/>
      <c r="K15" s="25">
        <v>50240</v>
      </c>
      <c r="L15" s="25">
        <v>12021.3</v>
      </c>
      <c r="M15" s="25"/>
      <c r="N15" s="25">
        <f t="shared" si="1"/>
        <v>117623.72</v>
      </c>
    </row>
    <row r="16" spans="1:14" ht="40.5" customHeight="1" x14ac:dyDescent="0.35">
      <c r="A16" s="28" t="s">
        <v>24</v>
      </c>
      <c r="B16" s="25"/>
      <c r="C16" s="25"/>
      <c r="D16" s="25"/>
      <c r="E16" s="25">
        <v>69825.8</v>
      </c>
      <c r="F16" s="25">
        <v>1337</v>
      </c>
      <c r="G16" s="25">
        <v>17928.2</v>
      </c>
      <c r="H16" s="25"/>
      <c r="I16" s="25">
        <v>18500</v>
      </c>
      <c r="J16" s="48">
        <v>331700</v>
      </c>
      <c r="K16" s="25">
        <v>7617.2</v>
      </c>
      <c r="L16" s="25">
        <v>30381.599999999999</v>
      </c>
      <c r="M16" s="25">
        <f>4468.7+3200+3200</f>
        <v>10868.7</v>
      </c>
      <c r="N16" s="25">
        <f t="shared" si="1"/>
        <v>488158.5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48"/>
      <c r="K17" s="25">
        <f>3145.45</f>
        <v>3145.45</v>
      </c>
      <c r="L17" s="25">
        <v>2819</v>
      </c>
      <c r="M17" s="25">
        <v>2020.55</v>
      </c>
      <c r="N17" s="25">
        <f t="shared" si="1"/>
        <v>7985</v>
      </c>
    </row>
    <row r="18" spans="1:14" ht="40.5" customHeight="1" x14ac:dyDescent="0.35">
      <c r="A18" s="47" t="s">
        <v>50</v>
      </c>
      <c r="B18" s="25"/>
      <c r="C18" s="25"/>
      <c r="D18" s="25"/>
      <c r="E18" s="25"/>
      <c r="F18" s="25">
        <v>3721.4</v>
      </c>
      <c r="G18" s="25">
        <v>11086</v>
      </c>
      <c r="H18" s="25">
        <v>3157.91</v>
      </c>
      <c r="I18" s="25"/>
      <c r="J18" s="48"/>
      <c r="K18" s="25"/>
      <c r="L18" s="25"/>
      <c r="M18" s="25"/>
      <c r="N18" s="25">
        <f t="shared" si="1"/>
        <v>17965.309999999998</v>
      </c>
    </row>
    <row r="19" spans="1:14" ht="40.5" customHeight="1" x14ac:dyDescent="0.35">
      <c r="A19" s="29" t="s">
        <v>52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37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57</v>
      </c>
      <c r="B23" s="24">
        <v>27937.31</v>
      </c>
      <c r="C23" s="24">
        <v>27937.31</v>
      </c>
      <c r="D23" s="24">
        <v>27937.31</v>
      </c>
      <c r="E23" s="24">
        <v>27937.31</v>
      </c>
      <c r="F23" s="24">
        <v>27937.31</v>
      </c>
      <c r="G23" s="24">
        <v>27937.31</v>
      </c>
      <c r="H23" s="24">
        <v>30696.55</v>
      </c>
      <c r="I23" s="24">
        <v>30696.55</v>
      </c>
      <c r="J23" s="24">
        <v>30696.55</v>
      </c>
      <c r="K23" s="24">
        <v>30696.55</v>
      </c>
      <c r="L23" s="24">
        <v>30696.55</v>
      </c>
      <c r="M23" s="24">
        <v>30696.55</v>
      </c>
      <c r="N23" s="24">
        <f t="shared" si="1"/>
        <v>351803.16</v>
      </c>
    </row>
    <row r="24" spans="1:14" ht="22.5" customHeight="1" x14ac:dyDescent="0.35">
      <c r="A24" s="29" t="s">
        <v>25</v>
      </c>
      <c r="B24" s="37">
        <f>B4+B8+B14+B23+B18+B19</f>
        <v>173478.47999999998</v>
      </c>
      <c r="C24" s="37">
        <f t="shared" ref="C24:N24" si="6">C4+C8+C14+C23+C18+C19</f>
        <v>150302.07999999999</v>
      </c>
      <c r="D24" s="37">
        <f t="shared" si="6"/>
        <v>149837.38</v>
      </c>
      <c r="E24" s="37">
        <f t="shared" si="6"/>
        <v>218336.26</v>
      </c>
      <c r="F24" s="37">
        <f t="shared" si="6"/>
        <v>162732.24999999997</v>
      </c>
      <c r="G24" s="37">
        <f t="shared" si="6"/>
        <v>204025.12</v>
      </c>
      <c r="H24" s="37">
        <f t="shared" si="6"/>
        <v>167439.09</v>
      </c>
      <c r="I24" s="37">
        <f t="shared" si="6"/>
        <v>240319.76999999996</v>
      </c>
      <c r="J24" s="37">
        <f t="shared" si="6"/>
        <v>502322.51999999996</v>
      </c>
      <c r="K24" s="37">
        <f t="shared" si="6"/>
        <v>224821.24999999997</v>
      </c>
      <c r="L24" s="37">
        <f t="shared" si="6"/>
        <v>221461.66999999998</v>
      </c>
      <c r="M24" s="37">
        <f t="shared" si="6"/>
        <v>208332.03999999998</v>
      </c>
      <c r="N24" s="37">
        <f t="shared" si="6"/>
        <v>2623407.91</v>
      </c>
    </row>
    <row r="25" spans="1:14" ht="15.75" x14ac:dyDescent="0.25">
      <c r="A25" s="71" t="s">
        <v>59</v>
      </c>
      <c r="B25" s="71"/>
      <c r="C25" s="71"/>
      <c r="D25" s="30"/>
      <c r="E25" s="30"/>
      <c r="F25" s="30"/>
      <c r="G25" s="40"/>
      <c r="H25" s="30"/>
      <c r="I25" s="30"/>
      <c r="J25" s="30"/>
      <c r="K25" s="30"/>
      <c r="L25" s="72" t="s">
        <v>29</v>
      </c>
      <c r="M25" s="72"/>
      <c r="N25" s="72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1" t="s">
        <v>27</v>
      </c>
      <c r="B27" s="71"/>
      <c r="C27" s="71"/>
      <c r="D27" s="30"/>
      <c r="E27" s="30"/>
      <c r="F27" s="30"/>
      <c r="G27" s="30"/>
      <c r="H27" s="30"/>
      <c r="I27" s="30"/>
      <c r="J27" s="30"/>
      <c r="K27" s="30"/>
      <c r="L27" s="72" t="s">
        <v>33</v>
      </c>
      <c r="M27" s="72"/>
      <c r="N27" s="7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4"/>
  <sheetViews>
    <sheetView workbookViewId="0">
      <selection activeCell="B13" sqref="B13"/>
    </sheetView>
  </sheetViews>
  <sheetFormatPr defaultRowHeight="15" x14ac:dyDescent="0.25"/>
  <cols>
    <col min="1" max="1" width="5.28515625" customWidth="1"/>
    <col min="2" max="2" width="55.85546875" customWidth="1"/>
    <col min="3" max="3" width="10.85546875" customWidth="1"/>
    <col min="4" max="4" width="11.28515625" customWidth="1"/>
  </cols>
  <sheetData>
    <row r="1" spans="1:4" ht="15.75" x14ac:dyDescent="0.25">
      <c r="A1" s="1"/>
      <c r="B1" s="68" t="s">
        <v>71</v>
      </c>
      <c r="C1" s="68"/>
      <c r="D1" s="68"/>
    </row>
    <row r="2" spans="1:4" ht="15.75" x14ac:dyDescent="0.25">
      <c r="A2" s="1"/>
      <c r="B2" s="69" t="s">
        <v>39</v>
      </c>
      <c r="C2" s="69"/>
      <c r="D2" s="69"/>
    </row>
    <row r="3" spans="1:4" ht="15.75" x14ac:dyDescent="0.25">
      <c r="A3" s="1"/>
      <c r="B3" s="68"/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8" t="s">
        <v>8</v>
      </c>
      <c r="C5" s="9"/>
      <c r="D5" s="7"/>
    </row>
    <row r="6" spans="1:4" x14ac:dyDescent="0.25">
      <c r="A6" s="11">
        <v>1</v>
      </c>
      <c r="B6" s="11" t="s">
        <v>96</v>
      </c>
      <c r="C6" s="11">
        <v>3721.4</v>
      </c>
      <c r="D6" s="3">
        <f>C6</f>
        <v>3721.4</v>
      </c>
    </row>
    <row r="7" spans="1:4" x14ac:dyDescent="0.25">
      <c r="A7" s="11"/>
      <c r="B7" s="3" t="s">
        <v>9</v>
      </c>
      <c r="C7" s="3"/>
      <c r="D7" s="54"/>
    </row>
    <row r="8" spans="1:4" x14ac:dyDescent="0.25">
      <c r="A8" s="13">
        <v>1</v>
      </c>
      <c r="B8" s="11" t="s">
        <v>104</v>
      </c>
      <c r="C8" s="13">
        <v>5750</v>
      </c>
      <c r="D8" s="42"/>
    </row>
    <row r="9" spans="1:4" x14ac:dyDescent="0.25">
      <c r="A9" s="13">
        <v>2</v>
      </c>
      <c r="B9" s="11" t="s">
        <v>105</v>
      </c>
      <c r="C9" s="13">
        <v>5122</v>
      </c>
      <c r="D9" s="42"/>
    </row>
    <row r="10" spans="1:4" x14ac:dyDescent="0.25">
      <c r="A10" s="13">
        <v>3</v>
      </c>
      <c r="B10" s="11" t="s">
        <v>106</v>
      </c>
      <c r="C10" s="13">
        <v>214</v>
      </c>
      <c r="D10" s="42"/>
    </row>
    <row r="11" spans="1:4" x14ac:dyDescent="0.25">
      <c r="A11" s="13"/>
      <c r="B11" s="3" t="s">
        <v>100</v>
      </c>
      <c r="C11" s="12">
        <f>SUM(C8:C10)</f>
        <v>11086</v>
      </c>
      <c r="D11" s="42">
        <f>C11+D6</f>
        <v>14807.4</v>
      </c>
    </row>
    <row r="12" spans="1:4" x14ac:dyDescent="0.25">
      <c r="A12" s="13"/>
      <c r="B12" s="3" t="s">
        <v>10</v>
      </c>
      <c r="C12" s="13"/>
      <c r="D12" s="42"/>
    </row>
    <row r="13" spans="1:4" x14ac:dyDescent="0.25">
      <c r="A13" s="13">
        <v>1</v>
      </c>
      <c r="B13" s="11" t="s">
        <v>112</v>
      </c>
      <c r="C13" s="13">
        <v>3157.91</v>
      </c>
      <c r="D13" s="42">
        <f>C13+D11</f>
        <v>17965.309999999998</v>
      </c>
    </row>
    <row r="14" spans="1:4" x14ac:dyDescent="0.25">
      <c r="A14" s="13"/>
      <c r="B14" s="11"/>
      <c r="C14" s="13"/>
      <c r="D14" s="42"/>
    </row>
    <row r="15" spans="1:4" x14ac:dyDescent="0.25">
      <c r="A15" s="13"/>
      <c r="B15" s="11"/>
      <c r="C15" s="13"/>
      <c r="D15" s="42"/>
    </row>
    <row r="16" spans="1:4" x14ac:dyDescent="0.25">
      <c r="A16" s="13"/>
      <c r="B16" s="11"/>
      <c r="C16" s="13"/>
      <c r="D16" s="42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3"/>
      <c r="C18" s="12"/>
      <c r="D18" s="42"/>
    </row>
    <row r="19" spans="1:4" x14ac:dyDescent="0.25">
      <c r="A19" s="13"/>
      <c r="B19" s="3"/>
      <c r="C19" s="13"/>
      <c r="D19" s="42"/>
    </row>
    <row r="20" spans="1:4" x14ac:dyDescent="0.25">
      <c r="A20" s="13"/>
      <c r="B20" s="11"/>
      <c r="C20" s="12"/>
      <c r="D20" s="42"/>
    </row>
    <row r="21" spans="1:4" x14ac:dyDescent="0.25">
      <c r="A21" s="13"/>
      <c r="B21" s="3"/>
      <c r="C21" s="13"/>
      <c r="D21" s="13"/>
    </row>
    <row r="22" spans="1:4" x14ac:dyDescent="0.25">
      <c r="A22" s="13"/>
      <c r="B22" s="11"/>
      <c r="C22" s="12"/>
      <c r="D22" s="12"/>
    </row>
    <row r="23" spans="1:4" x14ac:dyDescent="0.25">
      <c r="A23" s="13"/>
      <c r="B23" s="3"/>
      <c r="C23" s="12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заявл.</vt:lpstr>
      <vt:lpstr>Лиц. счет. Св. расчет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2016-01-25T07:20:53Z</cp:lastPrinted>
  <dcterms:created xsi:type="dcterms:W3CDTF">2011-07-25T05:21:17Z</dcterms:created>
  <dcterms:modified xsi:type="dcterms:W3CDTF">2024-01-22T09:01:59Z</dcterms:modified>
</cp:coreProperties>
</file>