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ГОРОД\Сосновая\"/>
    </mc:Choice>
  </mc:AlternateContent>
  <xr:revisionPtr revIDLastSave="0" documentId="13_ncr:1_{026235EA-CB00-4D7C-B2EE-187C719305C5}" xr6:coauthVersionLast="47" xr6:coauthVersionMax="47" xr10:uidLastSave="{00000000-0000-0000-0000-000000000000}"/>
  <bookViews>
    <workbookView xWindow="-120" yWindow="-120" windowWidth="25440" windowHeight="15390" tabRatio="745" activeTab="1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  <sheet name="заявл." sheetId="8" r:id="rId9"/>
    <sheet name="работы ТР" sheetId="10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2" l="1"/>
  <c r="M10" i="5"/>
  <c r="D19" i="6"/>
  <c r="D71" i="1"/>
  <c r="C71" i="1"/>
  <c r="C13" i="10"/>
  <c r="C14" i="10" s="1"/>
  <c r="C8" i="10"/>
  <c r="D17" i="6"/>
  <c r="C67" i="1"/>
  <c r="D20" i="3"/>
  <c r="K10" i="5"/>
  <c r="C36" i="2"/>
  <c r="C61" i="1"/>
  <c r="D14" i="9"/>
  <c r="D15" i="6"/>
  <c r="C33" i="2"/>
  <c r="C56" i="1"/>
  <c r="D12" i="9"/>
  <c r="D18" i="3"/>
  <c r="C52" i="1"/>
  <c r="C50" i="1"/>
  <c r="C13" i="6"/>
  <c r="H11" i="5"/>
  <c r="D16" i="3"/>
  <c r="C46" i="1"/>
  <c r="G16" i="5"/>
  <c r="C13" i="3"/>
  <c r="D10" i="9"/>
  <c r="C10" i="9"/>
  <c r="D8" i="4"/>
  <c r="C14" i="3"/>
  <c r="C41" i="1"/>
  <c r="D10" i="3"/>
  <c r="D14" i="3" s="1"/>
  <c r="D6" i="9"/>
  <c r="C21" i="2"/>
  <c r="C34" i="1"/>
  <c r="E12" i="5"/>
  <c r="D6" i="4"/>
  <c r="C27" i="1"/>
  <c r="D44" i="2" l="1"/>
  <c r="D13" i="6"/>
  <c r="D6" i="6"/>
  <c r="D8" i="6" s="1"/>
  <c r="C15" i="2"/>
  <c r="C22" i="1"/>
  <c r="C16" i="1"/>
  <c r="B7" i="5"/>
  <c r="C8" i="3"/>
  <c r="D8" i="3" s="1"/>
  <c r="B16" i="5"/>
  <c r="C9" i="2"/>
  <c r="D9" i="2" s="1"/>
  <c r="D11" i="2" s="1"/>
  <c r="D15" i="2" s="1"/>
  <c r="D17" i="2" s="1"/>
  <c r="D21" i="2" s="1"/>
  <c r="D23" i="2" s="1"/>
  <c r="D25" i="2" s="1"/>
  <c r="D27" i="2" s="1"/>
  <c r="D33" i="2" s="1"/>
  <c r="D36" i="2" s="1"/>
  <c r="D38" i="2" s="1"/>
  <c r="C10" i="1"/>
  <c r="D10" i="1" l="1"/>
  <c r="D16" i="1" s="1"/>
  <c r="D22" i="1" s="1"/>
  <c r="D27" i="1" s="1"/>
  <c r="D34" i="1" s="1"/>
  <c r="D41" i="1" s="1"/>
  <c r="D46" i="1" s="1"/>
  <c r="D52" i="1" s="1"/>
  <c r="D56" i="1" s="1"/>
  <c r="D61" i="1" s="1"/>
  <c r="D67" i="1" s="1"/>
  <c r="N9" i="5" l="1"/>
  <c r="N13" i="5"/>
  <c r="N11" i="5"/>
  <c r="N10" i="5"/>
  <c r="G19" i="5" l="1"/>
  <c r="M4" i="5" l="1"/>
  <c r="L4" i="5"/>
  <c r="K4" i="5"/>
  <c r="J4" i="5"/>
  <c r="I4" i="5"/>
  <c r="H4" i="5"/>
  <c r="G4" i="5"/>
  <c r="F4" i="5"/>
  <c r="E4" i="5"/>
  <c r="D4" i="5"/>
  <c r="C4" i="5"/>
  <c r="B4" i="5"/>
  <c r="N5" i="5"/>
  <c r="N6" i="5"/>
  <c r="N7" i="5"/>
  <c r="N23" i="5"/>
  <c r="N22" i="5"/>
  <c r="N21" i="5"/>
  <c r="N20" i="5"/>
  <c r="M19" i="5"/>
  <c r="L19" i="5"/>
  <c r="K19" i="5"/>
  <c r="J19" i="5"/>
  <c r="I19" i="5"/>
  <c r="H19" i="5"/>
  <c r="F19" i="5"/>
  <c r="E19" i="5"/>
  <c r="D19" i="5"/>
  <c r="C19" i="5"/>
  <c r="B19" i="5"/>
  <c r="N18" i="5"/>
  <c r="N17" i="5"/>
  <c r="N19" i="5" l="1"/>
  <c r="N4" i="5"/>
  <c r="N12" i="5"/>
  <c r="N8" i="5" s="1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D25" i="5" l="1"/>
  <c r="B25" i="5"/>
  <c r="L25" i="5"/>
  <c r="J25" i="5"/>
  <c r="H25" i="5"/>
  <c r="F25" i="5"/>
  <c r="E25" i="5"/>
  <c r="I25" i="5"/>
  <c r="M25" i="5"/>
  <c r="G25" i="5"/>
  <c r="K25" i="5"/>
  <c r="C25" i="5"/>
  <c r="N24" i="5"/>
  <c r="N15" i="5" l="1"/>
  <c r="N16" i="5"/>
  <c r="N14" i="5"/>
  <c r="N25" i="5" l="1"/>
</calcChain>
</file>

<file path=xl/sharedStrings.xml><?xml version="1.0" encoding="utf-8"?>
<sst xmlns="http://schemas.openxmlformats.org/spreadsheetml/2006/main" count="273" uniqueCount="131">
  <si>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</si>
  <si>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</si>
  <si>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</si>
  <si>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</si>
  <si>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</si>
  <si>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</si>
  <si>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</si>
  <si>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</si>
  <si>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</si>
  <si>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</si>
  <si>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</si>
  <si>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</si>
  <si>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</si>
  <si>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</si>
  <si>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</si>
  <si>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</si>
  <si>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</si>
  <si>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</si>
  <si>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</si>
  <si>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</si>
  <si>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</si>
  <si>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</si>
  <si>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</si>
  <si>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</si>
  <si>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</si>
  <si>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</si>
  <si>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</si>
  <si>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</si>
  <si>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</si>
  <si>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</si>
  <si>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</si>
  <si>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</si>
  <si>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</si>
  <si>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</si>
  <si>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</si>
  <si>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</si>
  <si>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5.Текущий ремонт эл.оборудования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</si>
  <si>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</si>
  <si>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</si>
  <si>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</si>
  <si>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</si>
  <si>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</si>
  <si>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</si>
  <si>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</si>
  <si>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</si>
  <si>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</si>
  <si>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</si>
  <si>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Сосновая,13</t>
  </si>
  <si>
    <t>Дополнительные работы</t>
  </si>
  <si>
    <t>4.Дополнительные работы</t>
  </si>
  <si>
    <t>Текущий ремонт инженерного оборудования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</si>
  <si>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</si>
  <si>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</si>
  <si>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</si>
  <si>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</si>
  <si>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</si>
  <si>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</si>
  <si>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</si>
  <si>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Техническое обслуживание системы видеонаблюдения</t>
  </si>
  <si>
    <t>Техобслуживание и снятие показаний общедомового теплосчетчика</t>
  </si>
  <si>
    <t>Директор ООО УК "Крокус"</t>
  </si>
  <si>
    <t>-содержание лифтов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</si>
  <si>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</si>
  <si>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</si>
  <si>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2023г</t>
  </si>
  <si>
    <t>Лицевой счёт  2023г</t>
  </si>
  <si>
    <t>Замена крана на сливе теплообменника в подвале №3-4</t>
  </si>
  <si>
    <t>Ремонт стояка отопления Квартира №174</t>
  </si>
  <si>
    <t>Приварили петли под навесной замок Подъезд №4</t>
  </si>
  <si>
    <t>Установка проушан на входные двери Подъезд №4</t>
  </si>
  <si>
    <t>Изготовление и установка входных металлических дверей Подъезд №4, пожарный выход</t>
  </si>
  <si>
    <t>Лицевой счёт 2023г</t>
  </si>
  <si>
    <t>Лицевой счёт 2023г.</t>
  </si>
  <si>
    <t>Замена доводчика входной двери Подъезд №4</t>
  </si>
  <si>
    <t>Замена обратного клапана на подпитки теплообменника в подвале №1,2</t>
  </si>
  <si>
    <t>Ремонт подъездного отопления ВРУ №1</t>
  </si>
  <si>
    <t>Итого за февраль</t>
  </si>
  <si>
    <t>Обследование квартиры на утечку Квартира №91</t>
  </si>
  <si>
    <t>Отключение подъездного отопления</t>
  </si>
  <si>
    <t>Итого за март</t>
  </si>
  <si>
    <t>Выданы старшей по дому таблички "Выгул собак № 5 штук</t>
  </si>
  <si>
    <t xml:space="preserve">Замена светодиодных лампочк в подвале 12 штук </t>
  </si>
  <si>
    <t xml:space="preserve">Чистка теплообменника </t>
  </si>
  <si>
    <t>Итого за апрель</t>
  </si>
  <si>
    <t xml:space="preserve">Замена светильника </t>
  </si>
  <si>
    <t>Замена прокладок на теплообменнике за декабрь только материалы</t>
  </si>
  <si>
    <t>Замена стояка отопления Квартира №183</t>
  </si>
  <si>
    <t xml:space="preserve">Оключение отопления </t>
  </si>
  <si>
    <t>Демонтаж, монтаж и промывка муфты на ливневой трубе</t>
  </si>
  <si>
    <t xml:space="preserve">Итого за май </t>
  </si>
  <si>
    <t>Установка дверных упоров на подъездных дверях</t>
  </si>
  <si>
    <t>Покраска бордюр на придомовой территории</t>
  </si>
  <si>
    <t xml:space="preserve">Закрытие сеткой вентиляционные короба </t>
  </si>
  <si>
    <t xml:space="preserve">Демонтаж приборов учета в подвале на поверку </t>
  </si>
  <si>
    <t>Поверка приборов учета</t>
  </si>
  <si>
    <t xml:space="preserve">Монтаж приборов учета после поверки </t>
  </si>
  <si>
    <t>Итого за июнь</t>
  </si>
  <si>
    <t>Частичный ремонт кровли</t>
  </si>
  <si>
    <t>Ремонт тамбуров согласно смете Подъезды №3,4</t>
  </si>
  <si>
    <t>Замена прокладок на теплообменнике в подвале Подъезд №1,2</t>
  </si>
  <si>
    <t>Привоз песка на придомовую территорию</t>
  </si>
  <si>
    <t>Скос травы на придомовой территории</t>
  </si>
  <si>
    <t>Промывка и опрессовка системы теплоснабжения</t>
  </si>
  <si>
    <t>Итого за июль</t>
  </si>
  <si>
    <t>Ревизия ВРУ</t>
  </si>
  <si>
    <t>Замена прожектора Подъезд №1</t>
  </si>
  <si>
    <t>Ремонт подъезда №1 согласно смете</t>
  </si>
  <si>
    <t>Автовышка 1 час</t>
  </si>
  <si>
    <t>Обследование квартиры на утечку Квартира №10,162</t>
  </si>
  <si>
    <t>Установка кранов на стояк отопления Квартира №99</t>
  </si>
  <si>
    <t>Итого за август</t>
  </si>
  <si>
    <t>Ремонт тамбура и цокольного этажа согласно смете  Подъезд №2</t>
  </si>
  <si>
    <t xml:space="preserve">Дезинсекция </t>
  </si>
  <si>
    <t>Итого за сентябрь</t>
  </si>
  <si>
    <t>Очистка козырьков от мусора и мха, очистка подвала</t>
  </si>
  <si>
    <t>Ремонт подъездной тамбурной двери</t>
  </si>
  <si>
    <t>Ремонт ливневой канализации Подъезд №1</t>
  </si>
  <si>
    <t>Замена светильников 2 штук Подъезд №1</t>
  </si>
  <si>
    <t>Замена крана на стояках отопления в подвале №1</t>
  </si>
  <si>
    <t>Итого за октябрь</t>
  </si>
  <si>
    <t>Частичный ремонт кровли Подъезд №2</t>
  </si>
  <si>
    <t>Замена крана на подъездном отопления в подвале №4</t>
  </si>
  <si>
    <t>Монтаж трубы в теплоузле для сброса воздуха со стояков отопления Подъезд №3,4</t>
  </si>
  <si>
    <t>Итого за ноябрь</t>
  </si>
  <si>
    <t>Замена светильников 2 штук Подъезд №2</t>
  </si>
  <si>
    <t xml:space="preserve">Текущий ремонт </t>
  </si>
  <si>
    <t>Итого за декабрь</t>
  </si>
  <si>
    <t>Украшение окон подъездов к новому году</t>
  </si>
  <si>
    <t>Уборка снега с козырьков подъездов</t>
  </si>
  <si>
    <t>Замена светильников 4 щштук  Подъезд №1,2</t>
  </si>
  <si>
    <t>Ремонтные работы Анком Подъезд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</si>
</sst>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5" fillId="0" borderId="2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1" xfId="0" applyFont="1" applyBorder="1"/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1" xfId="0" applyFont="1" applyBorder="1"/>
    <xf numFmtId="0" fontId="10" fillId="0" borderId="0" xfId="0" applyFont="1"/>
    <xf numFmtId="0" fontId="1" fillId="0" borderId="6" xfId="0" applyFont="1" applyBorder="1"/>
    <xf numFmtId="0" fontId="10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opLeftCell="A58" workbookViewId="0">
      <selection activeCell="B71" sqref="B71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0" t="s">
        <v>65</v>
      </c>
      <c r="C1" s="70"/>
      <c r="D1" s="70"/>
      <c r="E1" s="6"/>
      <c r="F1" s="6"/>
      <c r="G1" s="6"/>
      <c r="H1" s="6"/>
    </row>
    <row r="2" spans="1:8" ht="15.95" customHeight="1" x14ac:dyDescent="0.25">
      <c r="A2" s="1"/>
      <c r="B2" s="2" t="s">
        <v>47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70" t="s">
        <v>4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4"/>
      <c r="B5" s="55" t="s">
        <v>2</v>
      </c>
      <c r="C5" s="54"/>
      <c r="D5" s="54"/>
      <c r="E5" s="1"/>
      <c r="F5" s="1"/>
      <c r="G5" s="1"/>
      <c r="H5" s="1"/>
    </row>
    <row r="6" spans="1:8" ht="30" x14ac:dyDescent="0.25">
      <c r="A6" s="56">
        <v>1</v>
      </c>
      <c r="B6" s="56" t="s">
        <v>59</v>
      </c>
      <c r="C6" s="56">
        <v>1223.92</v>
      </c>
      <c r="D6" s="55"/>
      <c r="E6" s="1"/>
      <c r="F6" s="1"/>
    </row>
    <row r="7" spans="1:8" ht="60" x14ac:dyDescent="0.25">
      <c r="A7" s="56">
        <v>2</v>
      </c>
      <c r="B7" s="56" t="s">
        <v>62</v>
      </c>
      <c r="C7" s="56">
        <v>935</v>
      </c>
      <c r="D7" s="56"/>
      <c r="E7" s="1"/>
      <c r="F7" s="1"/>
    </row>
    <row r="8" spans="1:8" ht="30" x14ac:dyDescent="0.25">
      <c r="A8" s="56">
        <v>3</v>
      </c>
      <c r="B8" s="56" t="s">
        <v>66</v>
      </c>
      <c r="C8" s="56">
        <v>1310.4000000000001</v>
      </c>
      <c r="D8" s="56"/>
      <c r="E8" s="1"/>
      <c r="F8" s="1"/>
    </row>
    <row r="9" spans="1:8" x14ac:dyDescent="0.25">
      <c r="A9" s="56">
        <v>4</v>
      </c>
      <c r="B9" s="56" t="s">
        <v>67</v>
      </c>
      <c r="C9" s="56">
        <v>2269.3000000000002</v>
      </c>
      <c r="D9" s="56"/>
      <c r="E9" s="1"/>
      <c r="F9" s="1"/>
    </row>
    <row r="10" spans="1:8" x14ac:dyDescent="0.25">
      <c r="A10" s="56"/>
      <c r="B10" s="55" t="s">
        <v>63</v>
      </c>
      <c r="C10" s="55">
        <f>SUM(C6:C9)</f>
        <v>5738.6200000000008</v>
      </c>
      <c r="D10" s="55">
        <f>C10</f>
        <v>5738.6200000000008</v>
      </c>
      <c r="E10" s="1"/>
      <c r="F10" s="1"/>
    </row>
    <row r="11" spans="1:8" x14ac:dyDescent="0.25">
      <c r="A11" s="54"/>
      <c r="B11" s="55" t="s">
        <v>5</v>
      </c>
      <c r="C11" s="54"/>
      <c r="D11" s="54"/>
      <c r="E11" s="1"/>
      <c r="F11" s="1"/>
    </row>
    <row r="12" spans="1:8" ht="30" x14ac:dyDescent="0.25">
      <c r="A12" s="56">
        <v>1</v>
      </c>
      <c r="B12" s="56" t="s">
        <v>59</v>
      </c>
      <c r="C12" s="56">
        <v>1223.92</v>
      </c>
      <c r="D12" s="55"/>
      <c r="E12" s="1"/>
      <c r="F12" s="1"/>
    </row>
    <row r="13" spans="1:8" ht="60" x14ac:dyDescent="0.25">
      <c r="A13" s="56">
        <v>2</v>
      </c>
      <c r="B13" s="56" t="s">
        <v>62</v>
      </c>
      <c r="C13" s="56">
        <v>935</v>
      </c>
      <c r="D13" s="56"/>
      <c r="E13" s="1"/>
      <c r="F13" s="1"/>
    </row>
    <row r="14" spans="1:8" ht="30" x14ac:dyDescent="0.25">
      <c r="A14" s="56">
        <v>3</v>
      </c>
      <c r="B14" s="56" t="s">
        <v>74</v>
      </c>
      <c r="C14" s="56">
        <v>2950.5</v>
      </c>
      <c r="D14" s="55"/>
      <c r="E14" s="1"/>
      <c r="F14" s="1"/>
    </row>
    <row r="15" spans="1:8" s="5" customFormat="1" x14ac:dyDescent="0.25">
      <c r="A15" s="56">
        <v>4</v>
      </c>
      <c r="B15" s="56" t="s">
        <v>75</v>
      </c>
      <c r="C15" s="56">
        <v>5321.35</v>
      </c>
      <c r="D15" s="55"/>
      <c r="E15" s="4"/>
      <c r="F15" s="4"/>
    </row>
    <row r="16" spans="1:8" s="5" customFormat="1" x14ac:dyDescent="0.25">
      <c r="A16" s="56"/>
      <c r="B16" s="55" t="s">
        <v>76</v>
      </c>
      <c r="C16" s="55">
        <f>SUM(C12:C15)</f>
        <v>10430.77</v>
      </c>
      <c r="D16" s="55">
        <f>C16+D10</f>
        <v>16169.390000000001</v>
      </c>
      <c r="E16" s="4"/>
      <c r="F16" s="4"/>
    </row>
    <row r="17" spans="1:6" s="5" customFormat="1" x14ac:dyDescent="0.25">
      <c r="A17" s="54"/>
      <c r="B17" s="55" t="s">
        <v>3</v>
      </c>
      <c r="C17" s="54"/>
      <c r="D17" s="54"/>
      <c r="E17" s="4"/>
      <c r="F17" s="4"/>
    </row>
    <row r="18" spans="1:6" ht="30" x14ac:dyDescent="0.25">
      <c r="A18" s="56">
        <v>1</v>
      </c>
      <c r="B18" s="56" t="s">
        <v>59</v>
      </c>
      <c r="C18" s="56">
        <v>1223.92</v>
      </c>
      <c r="D18" s="55"/>
      <c r="E18" s="1"/>
      <c r="F18" s="1"/>
    </row>
    <row r="19" spans="1:6" ht="60" x14ac:dyDescent="0.25">
      <c r="A19" s="56">
        <v>2</v>
      </c>
      <c r="B19" s="56" t="s">
        <v>62</v>
      </c>
      <c r="C19" s="56">
        <v>935</v>
      </c>
      <c r="D19" s="56"/>
      <c r="E19" s="1"/>
      <c r="F19" s="1"/>
    </row>
    <row r="20" spans="1:6" x14ac:dyDescent="0.25">
      <c r="A20" s="56">
        <v>3</v>
      </c>
      <c r="B20" s="56" t="s">
        <v>77</v>
      </c>
      <c r="C20" s="56">
        <v>395</v>
      </c>
      <c r="D20" s="55"/>
      <c r="E20" s="1"/>
      <c r="F20" s="1"/>
    </row>
    <row r="21" spans="1:6" x14ac:dyDescent="0.25">
      <c r="A21" s="56">
        <v>4</v>
      </c>
      <c r="B21" s="56" t="s">
        <v>78</v>
      </c>
      <c r="C21" s="56">
        <v>395</v>
      </c>
      <c r="D21" s="56"/>
      <c r="E21" s="1"/>
      <c r="F21" s="1"/>
    </row>
    <row r="22" spans="1:6" x14ac:dyDescent="0.25">
      <c r="A22" s="56"/>
      <c r="B22" s="55" t="s">
        <v>79</v>
      </c>
      <c r="C22" s="55">
        <f>SUM(C18:C21)</f>
        <v>2948.92</v>
      </c>
      <c r="D22" s="55">
        <f>C22+D16</f>
        <v>19118.310000000001</v>
      </c>
      <c r="E22" s="1"/>
      <c r="F22" s="1"/>
    </row>
    <row r="23" spans="1:6" s="5" customFormat="1" x14ac:dyDescent="0.25">
      <c r="A23" s="54"/>
      <c r="B23" s="55" t="s">
        <v>7</v>
      </c>
      <c r="C23" s="54"/>
      <c r="D23" s="54"/>
      <c r="E23" s="4"/>
      <c r="F23" s="4"/>
    </row>
    <row r="24" spans="1:6" s="5" customFormat="1" ht="30" x14ac:dyDescent="0.25">
      <c r="A24" s="56">
        <v>1</v>
      </c>
      <c r="B24" s="56" t="s">
        <v>59</v>
      </c>
      <c r="C24" s="56">
        <v>1223.92</v>
      </c>
      <c r="D24" s="55"/>
      <c r="E24" s="4"/>
      <c r="F24" s="4"/>
    </row>
    <row r="25" spans="1:6" ht="60" x14ac:dyDescent="0.25">
      <c r="A25" s="56">
        <v>2</v>
      </c>
      <c r="B25" s="56" t="s">
        <v>62</v>
      </c>
      <c r="C25" s="56">
        <v>935</v>
      </c>
      <c r="D25" s="56"/>
      <c r="E25" s="1"/>
      <c r="F25" s="1"/>
    </row>
    <row r="26" spans="1:6" x14ac:dyDescent="0.25">
      <c r="A26" s="56">
        <v>3</v>
      </c>
      <c r="B26" s="56" t="s">
        <v>82</v>
      </c>
      <c r="C26" s="56">
        <v>2370</v>
      </c>
      <c r="D26" s="56"/>
      <c r="E26" s="1"/>
      <c r="F26" s="1"/>
    </row>
    <row r="27" spans="1:6" x14ac:dyDescent="0.25">
      <c r="A27" s="56"/>
      <c r="B27" s="55" t="s">
        <v>83</v>
      </c>
      <c r="C27" s="55">
        <f>SUM(C24:C26)</f>
        <v>4528.92</v>
      </c>
      <c r="D27" s="55">
        <f>C27+D22</f>
        <v>23647.230000000003</v>
      </c>
      <c r="E27" s="1"/>
      <c r="F27" s="1"/>
    </row>
    <row r="28" spans="1:6" x14ac:dyDescent="0.25">
      <c r="A28" s="54"/>
      <c r="B28" s="55" t="s">
        <v>8</v>
      </c>
      <c r="C28" s="54"/>
      <c r="D28" s="54"/>
      <c r="E28" s="1"/>
      <c r="F28" s="1"/>
    </row>
    <row r="29" spans="1:6" ht="30" x14ac:dyDescent="0.25">
      <c r="A29" s="56">
        <v>1</v>
      </c>
      <c r="B29" s="56" t="s">
        <v>59</v>
      </c>
      <c r="C29" s="56">
        <v>1223.92</v>
      </c>
      <c r="D29" s="55"/>
      <c r="E29" s="1"/>
      <c r="F29" s="1"/>
    </row>
    <row r="30" spans="1:6" ht="60" x14ac:dyDescent="0.25">
      <c r="A30" s="56">
        <v>2</v>
      </c>
      <c r="B30" s="56" t="s">
        <v>62</v>
      </c>
      <c r="C30" s="56">
        <v>935</v>
      </c>
      <c r="D30" s="56"/>
      <c r="E30" s="1"/>
      <c r="F30" s="1"/>
    </row>
    <row r="31" spans="1:6" x14ac:dyDescent="0.25">
      <c r="A31" s="56">
        <v>3</v>
      </c>
      <c r="B31" s="66" t="s">
        <v>86</v>
      </c>
      <c r="C31" s="56">
        <v>4097.6000000000004</v>
      </c>
      <c r="D31" s="57"/>
      <c r="E31" s="1"/>
      <c r="F31" s="1"/>
    </row>
    <row r="32" spans="1:6" x14ac:dyDescent="0.25">
      <c r="A32" s="56">
        <v>4</v>
      </c>
      <c r="B32" s="56" t="s">
        <v>87</v>
      </c>
      <c r="C32" s="56">
        <v>395</v>
      </c>
      <c r="D32" s="57"/>
      <c r="E32" s="1"/>
      <c r="F32" s="1"/>
    </row>
    <row r="33" spans="1:6" ht="30" x14ac:dyDescent="0.25">
      <c r="A33" s="56">
        <v>5</v>
      </c>
      <c r="B33" s="56" t="s">
        <v>88</v>
      </c>
      <c r="C33" s="56">
        <v>395</v>
      </c>
      <c r="D33" s="55"/>
      <c r="E33" s="1"/>
      <c r="F33" s="1"/>
    </row>
    <row r="34" spans="1:6" x14ac:dyDescent="0.25">
      <c r="A34" s="56"/>
      <c r="B34" s="55" t="s">
        <v>89</v>
      </c>
      <c r="C34" s="55">
        <f>SUM(C29:C33)</f>
        <v>7046.52</v>
      </c>
      <c r="D34" s="55">
        <f>C34+D27</f>
        <v>30693.750000000004</v>
      </c>
      <c r="E34" s="1"/>
      <c r="F34" s="1"/>
    </row>
    <row r="35" spans="1:6" x14ac:dyDescent="0.25">
      <c r="A35" s="54"/>
      <c r="B35" s="55" t="s">
        <v>9</v>
      </c>
      <c r="C35" s="54"/>
      <c r="D35" s="54"/>
      <c r="E35" s="1"/>
      <c r="F35" s="1"/>
    </row>
    <row r="36" spans="1:6" ht="30" x14ac:dyDescent="0.25">
      <c r="A36" s="56">
        <v>1</v>
      </c>
      <c r="B36" s="56" t="s">
        <v>59</v>
      </c>
      <c r="C36" s="56">
        <v>1223.92</v>
      </c>
      <c r="D36" s="55"/>
      <c r="E36" s="1"/>
      <c r="F36" s="1"/>
    </row>
    <row r="37" spans="1:6" ht="60" x14ac:dyDescent="0.25">
      <c r="A37" s="56">
        <v>2</v>
      </c>
      <c r="B37" s="56" t="s">
        <v>62</v>
      </c>
      <c r="C37" s="56">
        <v>935</v>
      </c>
      <c r="D37" s="56"/>
      <c r="E37" s="1"/>
      <c r="F37" s="1"/>
    </row>
    <row r="38" spans="1:6" x14ac:dyDescent="0.25">
      <c r="A38" s="56">
        <v>3</v>
      </c>
      <c r="B38" s="56" t="s">
        <v>93</v>
      </c>
      <c r="C38" s="56">
        <v>820</v>
      </c>
      <c r="D38" s="55"/>
      <c r="E38" s="1"/>
      <c r="F38" s="1"/>
    </row>
    <row r="39" spans="1:6" x14ac:dyDescent="0.25">
      <c r="A39" s="56">
        <v>4</v>
      </c>
      <c r="B39" s="56" t="s">
        <v>94</v>
      </c>
      <c r="C39" s="56">
        <v>11500</v>
      </c>
      <c r="D39" s="55"/>
      <c r="E39" s="1"/>
      <c r="F39" s="1"/>
    </row>
    <row r="40" spans="1:6" x14ac:dyDescent="0.25">
      <c r="A40" s="56">
        <v>5</v>
      </c>
      <c r="B40" s="56" t="s">
        <v>95</v>
      </c>
      <c r="C40" s="56">
        <v>699.65</v>
      </c>
      <c r="D40" s="55"/>
      <c r="E40" s="1"/>
      <c r="F40" s="1"/>
    </row>
    <row r="41" spans="1:6" x14ac:dyDescent="0.25">
      <c r="A41" s="56"/>
      <c r="B41" s="55" t="s">
        <v>96</v>
      </c>
      <c r="C41" s="55">
        <f>SUM(C36:C40)</f>
        <v>15178.57</v>
      </c>
      <c r="D41" s="55">
        <f>C41+D34</f>
        <v>45872.320000000007</v>
      </c>
      <c r="E41" s="1"/>
      <c r="F41" s="1"/>
    </row>
    <row r="42" spans="1:6" x14ac:dyDescent="0.25">
      <c r="A42" s="54"/>
      <c r="B42" s="55" t="s">
        <v>10</v>
      </c>
      <c r="C42" s="54"/>
      <c r="D42" s="54"/>
      <c r="E42" s="1"/>
      <c r="F42" s="1"/>
    </row>
    <row r="43" spans="1:6" ht="30" x14ac:dyDescent="0.25">
      <c r="A43" s="56">
        <v>1</v>
      </c>
      <c r="B43" s="56" t="s">
        <v>59</v>
      </c>
      <c r="C43" s="56">
        <v>1223.92</v>
      </c>
      <c r="D43" s="55"/>
      <c r="E43" s="1"/>
      <c r="F43" s="1"/>
    </row>
    <row r="44" spans="1:6" ht="60" x14ac:dyDescent="0.25">
      <c r="A44" s="56">
        <v>2</v>
      </c>
      <c r="B44" s="56" t="s">
        <v>62</v>
      </c>
      <c r="C44" s="56">
        <v>935</v>
      </c>
      <c r="D44" s="56"/>
      <c r="E44" s="1"/>
      <c r="F44" s="1"/>
    </row>
    <row r="45" spans="1:6" x14ac:dyDescent="0.25">
      <c r="A45" s="56">
        <v>3</v>
      </c>
      <c r="B45" s="56" t="s">
        <v>102</v>
      </c>
      <c r="C45" s="56">
        <v>3851.25</v>
      </c>
      <c r="D45" s="56"/>
      <c r="E45" s="1"/>
      <c r="F45" s="1"/>
    </row>
    <row r="46" spans="1:6" x14ac:dyDescent="0.25">
      <c r="A46" s="56"/>
      <c r="B46" s="55" t="s">
        <v>103</v>
      </c>
      <c r="C46" s="55">
        <f>SUM(C43:C45)</f>
        <v>6010.17</v>
      </c>
      <c r="D46" s="55">
        <f>C46+D41</f>
        <v>51882.490000000005</v>
      </c>
      <c r="E46" s="1"/>
      <c r="F46" s="1"/>
    </row>
    <row r="47" spans="1:6" x14ac:dyDescent="0.25">
      <c r="A47" s="54"/>
      <c r="B47" s="55" t="s">
        <v>11</v>
      </c>
      <c r="C47" s="54"/>
      <c r="D47" s="54"/>
      <c r="E47" s="1"/>
      <c r="F47" s="1"/>
    </row>
    <row r="48" spans="1:6" ht="30" x14ac:dyDescent="0.25">
      <c r="A48" s="56">
        <v>1</v>
      </c>
      <c r="B48" s="56" t="s">
        <v>59</v>
      </c>
      <c r="C48" s="56">
        <v>1223.92</v>
      </c>
      <c r="D48" s="55"/>
      <c r="E48" s="1"/>
      <c r="F48" s="1"/>
    </row>
    <row r="49" spans="1:6" ht="60" x14ac:dyDescent="0.25">
      <c r="A49" s="56">
        <v>2</v>
      </c>
      <c r="B49" s="56" t="s">
        <v>62</v>
      </c>
      <c r="C49" s="56">
        <v>935</v>
      </c>
      <c r="D49" s="56"/>
      <c r="E49" s="1"/>
      <c r="F49" s="1"/>
    </row>
    <row r="50" spans="1:6" ht="30" x14ac:dyDescent="0.25">
      <c r="A50" s="56">
        <v>3</v>
      </c>
      <c r="B50" s="56" t="s">
        <v>108</v>
      </c>
      <c r="C50" s="56">
        <f>395+395</f>
        <v>790</v>
      </c>
      <c r="D50" s="56"/>
      <c r="E50" s="1"/>
      <c r="F50" s="1"/>
    </row>
    <row r="51" spans="1:6" ht="30" x14ac:dyDescent="0.25">
      <c r="A51" s="56">
        <v>4</v>
      </c>
      <c r="B51" s="67" t="s">
        <v>109</v>
      </c>
      <c r="C51" s="56">
        <v>940</v>
      </c>
      <c r="D51" s="55"/>
      <c r="E51" s="1"/>
      <c r="F51" s="1"/>
    </row>
    <row r="52" spans="1:6" x14ac:dyDescent="0.25">
      <c r="A52" s="56"/>
      <c r="B52" s="55" t="s">
        <v>110</v>
      </c>
      <c r="C52" s="55">
        <f>SUM(C48:C51)</f>
        <v>3888.92</v>
      </c>
      <c r="D52" s="55">
        <f>C52+D46</f>
        <v>55771.41</v>
      </c>
      <c r="E52" s="1"/>
      <c r="F52" s="1"/>
    </row>
    <row r="53" spans="1:6" x14ac:dyDescent="0.25">
      <c r="A53" s="54"/>
      <c r="B53" s="55" t="s">
        <v>12</v>
      </c>
      <c r="C53" s="54"/>
      <c r="D53" s="54"/>
      <c r="E53" s="1"/>
      <c r="F53" s="1"/>
    </row>
    <row r="54" spans="1:6" ht="30" x14ac:dyDescent="0.25">
      <c r="A54" s="56">
        <v>1</v>
      </c>
      <c r="B54" s="56" t="s">
        <v>59</v>
      </c>
      <c r="C54" s="56">
        <v>1223.92</v>
      </c>
      <c r="D54" s="55"/>
      <c r="E54" s="1"/>
      <c r="F54" s="1"/>
    </row>
    <row r="55" spans="1:6" ht="60" x14ac:dyDescent="0.25">
      <c r="A55" s="56">
        <v>2</v>
      </c>
      <c r="B55" s="56" t="s">
        <v>62</v>
      </c>
      <c r="C55" s="56">
        <v>935</v>
      </c>
      <c r="D55" s="56"/>
      <c r="E55" s="1"/>
      <c r="F55" s="1"/>
    </row>
    <row r="56" spans="1:6" x14ac:dyDescent="0.25">
      <c r="A56" s="56"/>
      <c r="B56" s="55" t="s">
        <v>113</v>
      </c>
      <c r="C56" s="55">
        <f>SUM(C54:C55)</f>
        <v>2158.92</v>
      </c>
      <c r="D56" s="55">
        <f>C56+D52</f>
        <v>57930.33</v>
      </c>
      <c r="E56" s="1"/>
      <c r="F56" s="1"/>
    </row>
    <row r="57" spans="1:6" ht="15" customHeight="1" x14ac:dyDescent="0.25">
      <c r="A57" s="54"/>
      <c r="B57" s="55" t="s">
        <v>13</v>
      </c>
      <c r="C57" s="54"/>
      <c r="D57" s="54"/>
      <c r="E57" s="1"/>
      <c r="F57" s="1"/>
    </row>
    <row r="58" spans="1:6" ht="30" x14ac:dyDescent="0.25">
      <c r="A58" s="56">
        <v>1</v>
      </c>
      <c r="B58" s="56" t="s">
        <v>59</v>
      </c>
      <c r="C58" s="56">
        <v>1223.92</v>
      </c>
      <c r="D58" s="55"/>
      <c r="E58" s="1"/>
      <c r="F58" s="1"/>
    </row>
    <row r="59" spans="1:6" ht="60" x14ac:dyDescent="0.25">
      <c r="A59" s="56">
        <v>2</v>
      </c>
      <c r="B59" s="56" t="s">
        <v>62</v>
      </c>
      <c r="C59" s="56">
        <v>935</v>
      </c>
      <c r="D59" s="56"/>
      <c r="E59" s="1"/>
      <c r="F59" s="1"/>
    </row>
    <row r="60" spans="1:6" x14ac:dyDescent="0.25">
      <c r="A60" s="56">
        <v>3</v>
      </c>
      <c r="B60" s="56" t="s">
        <v>118</v>
      </c>
      <c r="C60" s="56">
        <v>3250.8</v>
      </c>
      <c r="D60" s="55"/>
      <c r="E60" s="1"/>
      <c r="F60" s="1"/>
    </row>
    <row r="61" spans="1:6" x14ac:dyDescent="0.25">
      <c r="A61" s="56"/>
      <c r="B61" s="55" t="s">
        <v>119</v>
      </c>
      <c r="C61" s="55">
        <f>SUM(C58:C60)</f>
        <v>5409.72</v>
      </c>
      <c r="D61" s="55">
        <f>C61+D56</f>
        <v>63340.05</v>
      </c>
      <c r="E61" s="1"/>
      <c r="F61" s="1"/>
    </row>
    <row r="62" spans="1:6" x14ac:dyDescent="0.25">
      <c r="A62" s="54"/>
      <c r="B62" s="55" t="s">
        <v>14</v>
      </c>
      <c r="C62" s="54"/>
      <c r="D62" s="54"/>
    </row>
    <row r="63" spans="1:6" ht="30" x14ac:dyDescent="0.25">
      <c r="A63" s="56">
        <v>1</v>
      </c>
      <c r="B63" s="56" t="s">
        <v>59</v>
      </c>
      <c r="C63" s="56">
        <v>1223.92</v>
      </c>
      <c r="D63" s="55"/>
    </row>
    <row r="64" spans="1:6" ht="60" x14ac:dyDescent="0.25">
      <c r="A64" s="56">
        <v>2</v>
      </c>
      <c r="B64" s="56" t="s">
        <v>62</v>
      </c>
      <c r="C64" s="56">
        <v>935</v>
      </c>
      <c r="D64" s="56"/>
    </row>
    <row r="65" spans="1:4" ht="30" x14ac:dyDescent="0.25">
      <c r="A65" s="56">
        <v>3</v>
      </c>
      <c r="B65" s="56" t="s">
        <v>121</v>
      </c>
      <c r="C65" s="56">
        <v>2097</v>
      </c>
      <c r="D65" s="55"/>
    </row>
    <row r="66" spans="1:4" ht="30" x14ac:dyDescent="0.25">
      <c r="A66" s="11">
        <v>4</v>
      </c>
      <c r="B66" s="11" t="s">
        <v>122</v>
      </c>
      <c r="C66" s="11">
        <v>2337</v>
      </c>
      <c r="D66" s="13"/>
    </row>
    <row r="67" spans="1:4" x14ac:dyDescent="0.25">
      <c r="A67" s="13"/>
      <c r="B67" s="3" t="s">
        <v>123</v>
      </c>
      <c r="C67" s="12">
        <f>SUM(C63:C66)</f>
        <v>6592.92</v>
      </c>
      <c r="D67" s="12">
        <f>C67+D61</f>
        <v>69932.97</v>
      </c>
    </row>
    <row r="68" spans="1:4" x14ac:dyDescent="0.25">
      <c r="A68" s="54"/>
      <c r="B68" s="55" t="s">
        <v>15</v>
      </c>
      <c r="C68" s="54"/>
      <c r="D68" s="54"/>
    </row>
    <row r="69" spans="1:4" ht="30" x14ac:dyDescent="0.25">
      <c r="A69" s="56">
        <v>1</v>
      </c>
      <c r="B69" s="56" t="s">
        <v>59</v>
      </c>
      <c r="C69" s="56">
        <v>1223.92</v>
      </c>
      <c r="D69" s="55"/>
    </row>
    <row r="70" spans="1:4" ht="60" x14ac:dyDescent="0.25">
      <c r="A70" s="56">
        <v>2</v>
      </c>
      <c r="B70" s="56" t="s">
        <v>62</v>
      </c>
      <c r="C70" s="56">
        <v>935</v>
      </c>
      <c r="D70" s="56"/>
    </row>
    <row r="71" spans="1:4" x14ac:dyDescent="0.25">
      <c r="A71" s="11"/>
      <c r="B71" s="3" t="s">
        <v>126</v>
      </c>
      <c r="C71" s="3">
        <f>SUM(C69:C70)</f>
        <v>2158.92</v>
      </c>
      <c r="D71" s="12">
        <f>C71+D67</f>
        <v>72091.89</v>
      </c>
    </row>
    <row r="72" spans="1:4" x14ac:dyDescent="0.25">
      <c r="A72" s="11"/>
      <c r="B72" s="11"/>
      <c r="C72" s="11"/>
      <c r="D72" s="13"/>
    </row>
    <row r="73" spans="1:4" x14ac:dyDescent="0.25">
      <c r="A73" s="11"/>
      <c r="B73" s="11"/>
      <c r="C73" s="11"/>
      <c r="D73" s="13"/>
    </row>
    <row r="74" spans="1:4" x14ac:dyDescent="0.25">
      <c r="A74" s="11"/>
      <c r="B74" s="11"/>
      <c r="C74" s="11"/>
      <c r="D74" s="13"/>
    </row>
    <row r="75" spans="1:4" x14ac:dyDescent="0.25">
      <c r="A75" s="11"/>
      <c r="B75" s="11"/>
      <c r="C75" s="11"/>
      <c r="D75" s="13"/>
    </row>
    <row r="76" spans="1:4" x14ac:dyDescent="0.25">
      <c r="A76" s="13"/>
      <c r="B76" s="3"/>
      <c r="C76" s="12"/>
      <c r="D76" s="12"/>
    </row>
    <row r="77" spans="1:4" x14ac:dyDescent="0.25">
      <c r="A77" s="13"/>
      <c r="B77" s="3"/>
      <c r="C77" s="13"/>
      <c r="D77" s="13"/>
    </row>
    <row r="78" spans="1:4" x14ac:dyDescent="0.25">
      <c r="A78" s="11"/>
      <c r="B78" s="11"/>
      <c r="C78" s="11"/>
      <c r="D78" s="13"/>
    </row>
    <row r="79" spans="1:4" x14ac:dyDescent="0.25">
      <c r="A79" s="11"/>
      <c r="B79" s="11"/>
      <c r="C79" s="11"/>
      <c r="D79" s="13"/>
    </row>
    <row r="80" spans="1:4" x14ac:dyDescent="0.25">
      <c r="A80" s="11"/>
      <c r="B80" s="11"/>
      <c r="C80" s="11"/>
      <c r="D80" s="13"/>
    </row>
    <row r="81" spans="2:4" x14ac:dyDescent="0.25">
      <c r="B81" s="32"/>
      <c r="C81" s="21"/>
      <c r="D81" s="2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6"/>
  <sheetViews>
    <sheetView tabSelected="1" topLeftCell="A20" workbookViewId="0">
      <selection activeCell="C44" sqref="C44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70" t="s">
        <v>65</v>
      </c>
      <c r="C1" s="70"/>
      <c r="D1" s="70"/>
      <c r="E1" s="6"/>
      <c r="F1" s="6"/>
      <c r="G1" s="6"/>
      <c r="H1" s="6"/>
    </row>
    <row r="2" spans="1:8" ht="15.95" customHeight="1" x14ac:dyDescent="0.25">
      <c r="A2" s="1"/>
      <c r="B2" s="2" t="s">
        <v>47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70" t="s">
        <v>6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54"/>
      <c r="B5" s="55" t="s">
        <v>2</v>
      </c>
      <c r="C5" s="54"/>
      <c r="D5" s="54"/>
      <c r="E5" s="1"/>
      <c r="F5" s="1"/>
      <c r="G5" s="1"/>
      <c r="H5" s="1"/>
    </row>
    <row r="6" spans="1:8" ht="30" x14ac:dyDescent="0.25">
      <c r="A6" s="54">
        <v>1</v>
      </c>
      <c r="B6" s="56" t="s">
        <v>58</v>
      </c>
      <c r="C6" s="56">
        <v>5280</v>
      </c>
      <c r="D6" s="59"/>
      <c r="E6" s="1"/>
      <c r="F6" s="1"/>
      <c r="G6" s="1"/>
      <c r="H6" s="1"/>
    </row>
    <row r="7" spans="1:8" s="1" customFormat="1" ht="30" x14ac:dyDescent="0.25">
      <c r="A7" s="54">
        <v>2</v>
      </c>
      <c r="B7" s="56" t="s">
        <v>68</v>
      </c>
      <c r="C7" s="54">
        <v>1137.4000000000001</v>
      </c>
      <c r="D7" s="55"/>
    </row>
    <row r="8" spans="1:8" s="4" customFormat="1" ht="30" x14ac:dyDescent="0.25">
      <c r="A8" s="56">
        <v>3</v>
      </c>
      <c r="B8" s="56" t="s">
        <v>69</v>
      </c>
      <c r="C8" s="56">
        <v>2100.5</v>
      </c>
      <c r="D8" s="55"/>
    </row>
    <row r="9" spans="1:8" s="1" customFormat="1" x14ac:dyDescent="0.25">
      <c r="A9" s="56"/>
      <c r="B9" s="55" t="s">
        <v>63</v>
      </c>
      <c r="C9" s="55">
        <f>SUM(C6:C8)</f>
        <v>8517.9</v>
      </c>
      <c r="D9" s="55">
        <f>C9</f>
        <v>8517.9</v>
      </c>
    </row>
    <row r="10" spans="1:8" s="1" customFormat="1" x14ac:dyDescent="0.25">
      <c r="A10" s="54"/>
      <c r="B10" s="55" t="s">
        <v>5</v>
      </c>
      <c r="C10" s="54"/>
      <c r="D10" s="54"/>
    </row>
    <row r="11" spans="1:8" s="1" customFormat="1" ht="30" x14ac:dyDescent="0.25">
      <c r="A11" s="54">
        <v>1</v>
      </c>
      <c r="B11" s="56" t="s">
        <v>58</v>
      </c>
      <c r="C11" s="55">
        <v>5280</v>
      </c>
      <c r="D11" s="59">
        <f>C11+D9</f>
        <v>13797.9</v>
      </c>
    </row>
    <row r="12" spans="1:8" s="1" customFormat="1" x14ac:dyDescent="0.25">
      <c r="A12" s="54"/>
      <c r="B12" s="55" t="s">
        <v>3</v>
      </c>
      <c r="C12" s="54"/>
      <c r="D12" s="54"/>
    </row>
    <row r="13" spans="1:8" s="4" customFormat="1" ht="30" x14ac:dyDescent="0.25">
      <c r="A13" s="54">
        <v>1</v>
      </c>
      <c r="B13" s="56" t="s">
        <v>58</v>
      </c>
      <c r="C13" s="56">
        <v>5280</v>
      </c>
      <c r="D13" s="59"/>
    </row>
    <row r="14" spans="1:8" s="1" customFormat="1" ht="30" x14ac:dyDescent="0.25">
      <c r="A14" s="56">
        <v>2</v>
      </c>
      <c r="B14" s="56" t="s">
        <v>80</v>
      </c>
      <c r="C14" s="56">
        <v>1350</v>
      </c>
      <c r="D14" s="55"/>
    </row>
    <row r="15" spans="1:8" s="1" customFormat="1" x14ac:dyDescent="0.25">
      <c r="A15" s="56"/>
      <c r="B15" s="55" t="s">
        <v>79</v>
      </c>
      <c r="C15" s="55">
        <f>SUM(C13:C14)</f>
        <v>6630</v>
      </c>
      <c r="D15" s="55">
        <f>C15+D11</f>
        <v>20427.900000000001</v>
      </c>
    </row>
    <row r="16" spans="1:8" s="1" customFormat="1" x14ac:dyDescent="0.25">
      <c r="A16" s="54"/>
      <c r="B16" s="55" t="s">
        <v>7</v>
      </c>
      <c r="C16" s="54"/>
      <c r="D16" s="54"/>
    </row>
    <row r="17" spans="1:4" s="1" customFormat="1" ht="30" x14ac:dyDescent="0.25">
      <c r="A17" s="54">
        <v>1</v>
      </c>
      <c r="B17" s="56" t="s">
        <v>58</v>
      </c>
      <c r="C17" s="56">
        <v>5280</v>
      </c>
      <c r="D17" s="59">
        <f>C17+D15</f>
        <v>25707.9</v>
      </c>
    </row>
    <row r="18" spans="1:4" s="1" customFormat="1" x14ac:dyDescent="0.25">
      <c r="A18" s="54"/>
      <c r="B18" s="55" t="s">
        <v>8</v>
      </c>
      <c r="C18" s="54"/>
      <c r="D18" s="54"/>
    </row>
    <row r="19" spans="1:4" s="1" customFormat="1" ht="30" x14ac:dyDescent="0.25">
      <c r="A19" s="54">
        <v>1</v>
      </c>
      <c r="B19" s="56" t="s">
        <v>58</v>
      </c>
      <c r="C19" s="56">
        <v>5280</v>
      </c>
      <c r="D19" s="59"/>
    </row>
    <row r="20" spans="1:4" s="1" customFormat="1" x14ac:dyDescent="0.25">
      <c r="A20" s="56">
        <v>2</v>
      </c>
      <c r="B20" s="56" t="s">
        <v>90</v>
      </c>
      <c r="C20" s="56">
        <v>1264.2</v>
      </c>
      <c r="D20" s="55"/>
    </row>
    <row r="21" spans="1:4" s="1" customFormat="1" x14ac:dyDescent="0.25">
      <c r="A21" s="56"/>
      <c r="B21" s="55" t="s">
        <v>89</v>
      </c>
      <c r="C21" s="55">
        <f>SUM(C19:C20)</f>
        <v>6544.2</v>
      </c>
      <c r="D21" s="55">
        <f>C21+D17</f>
        <v>32252.100000000002</v>
      </c>
    </row>
    <row r="22" spans="1:4" s="1" customFormat="1" x14ac:dyDescent="0.25">
      <c r="A22" s="54"/>
      <c r="B22" s="55" t="s">
        <v>9</v>
      </c>
      <c r="C22" s="54"/>
      <c r="D22" s="54"/>
    </row>
    <row r="23" spans="1:4" s="1" customFormat="1" ht="30" x14ac:dyDescent="0.25">
      <c r="A23" s="54">
        <v>1</v>
      </c>
      <c r="B23" s="56" t="s">
        <v>58</v>
      </c>
      <c r="C23" s="56">
        <v>5280</v>
      </c>
      <c r="D23" s="59">
        <f>C23+D21</f>
        <v>37532.100000000006</v>
      </c>
    </row>
    <row r="24" spans="1:4" s="1" customFormat="1" x14ac:dyDescent="0.25">
      <c r="A24" s="54"/>
      <c r="B24" s="55" t="s">
        <v>10</v>
      </c>
      <c r="C24" s="54"/>
      <c r="D24" s="54"/>
    </row>
    <row r="25" spans="1:4" s="1" customFormat="1" ht="30" x14ac:dyDescent="0.25">
      <c r="A25" s="54">
        <v>1</v>
      </c>
      <c r="B25" s="56" t="s">
        <v>58</v>
      </c>
      <c r="C25" s="56">
        <v>5280</v>
      </c>
      <c r="D25" s="59">
        <f>C25+D23</f>
        <v>42812.100000000006</v>
      </c>
    </row>
    <row r="26" spans="1:4" s="1" customFormat="1" x14ac:dyDescent="0.25">
      <c r="A26" s="54"/>
      <c r="B26" s="55" t="s">
        <v>11</v>
      </c>
      <c r="C26" s="54"/>
      <c r="D26" s="54"/>
    </row>
    <row r="27" spans="1:4" s="1" customFormat="1" ht="30" x14ac:dyDescent="0.25">
      <c r="A27" s="54">
        <v>1</v>
      </c>
      <c r="B27" s="56" t="s">
        <v>58</v>
      </c>
      <c r="C27" s="56">
        <v>5280</v>
      </c>
      <c r="D27" s="59">
        <f>C27+D25</f>
        <v>48092.100000000006</v>
      </c>
    </row>
    <row r="28" spans="1:4" s="1" customFormat="1" x14ac:dyDescent="0.25">
      <c r="A28" s="54"/>
      <c r="B28" s="55" t="s">
        <v>12</v>
      </c>
      <c r="C28" s="54"/>
      <c r="D28" s="54"/>
    </row>
    <row r="29" spans="1:4" s="1" customFormat="1" ht="30" x14ac:dyDescent="0.25">
      <c r="A29" s="54">
        <v>1</v>
      </c>
      <c r="B29" s="56" t="s">
        <v>58</v>
      </c>
      <c r="C29" s="56">
        <v>5280</v>
      </c>
      <c r="D29" s="59"/>
    </row>
    <row r="30" spans="1:4" s="1" customFormat="1" ht="30" x14ac:dyDescent="0.25">
      <c r="A30" s="56">
        <v>2</v>
      </c>
      <c r="B30" s="56" t="s">
        <v>114</v>
      </c>
      <c r="C30" s="56">
        <v>4080</v>
      </c>
      <c r="D30" s="55"/>
    </row>
    <row r="31" spans="1:4" s="1" customFormat="1" x14ac:dyDescent="0.25">
      <c r="A31" s="56">
        <v>3</v>
      </c>
      <c r="B31" s="56" t="s">
        <v>115</v>
      </c>
      <c r="C31" s="56">
        <v>395</v>
      </c>
      <c r="D31" s="55"/>
    </row>
    <row r="32" spans="1:4" s="1" customFormat="1" x14ac:dyDescent="0.25">
      <c r="A32" s="56">
        <v>4</v>
      </c>
      <c r="B32" s="56" t="s">
        <v>116</v>
      </c>
      <c r="C32" s="56">
        <v>1203.8499999999999</v>
      </c>
      <c r="D32" s="55"/>
    </row>
    <row r="33" spans="1:4" s="1" customFormat="1" x14ac:dyDescent="0.25">
      <c r="A33" s="56"/>
      <c r="B33" s="55" t="s">
        <v>113</v>
      </c>
      <c r="C33" s="55">
        <f>SUM(C29:C32)</f>
        <v>10958.85</v>
      </c>
      <c r="D33" s="55">
        <f>C33+D27</f>
        <v>59050.950000000004</v>
      </c>
    </row>
    <row r="34" spans="1:4" s="1" customFormat="1" x14ac:dyDescent="0.25">
      <c r="A34" s="54"/>
      <c r="B34" s="55" t="s">
        <v>13</v>
      </c>
      <c r="C34" s="54"/>
      <c r="D34" s="54"/>
    </row>
    <row r="35" spans="1:4" s="1" customFormat="1" ht="30" x14ac:dyDescent="0.25">
      <c r="A35" s="54">
        <v>1</v>
      </c>
      <c r="B35" s="56" t="s">
        <v>58</v>
      </c>
      <c r="C35" s="56">
        <v>5280</v>
      </c>
      <c r="D35" s="59"/>
    </row>
    <row r="36" spans="1:4" s="1" customFormat="1" x14ac:dyDescent="0.25">
      <c r="A36" s="56"/>
      <c r="B36" s="55" t="s">
        <v>119</v>
      </c>
      <c r="C36" s="55">
        <f>SUM(C35:C35)</f>
        <v>5280</v>
      </c>
      <c r="D36" s="55">
        <f>C36+D33</f>
        <v>64330.950000000004</v>
      </c>
    </row>
    <row r="37" spans="1:4" s="1" customFormat="1" x14ac:dyDescent="0.25">
      <c r="A37" s="54"/>
      <c r="B37" s="55" t="s">
        <v>14</v>
      </c>
      <c r="C37" s="54"/>
      <c r="D37" s="54"/>
    </row>
    <row r="38" spans="1:4" s="1" customFormat="1" ht="30" x14ac:dyDescent="0.25">
      <c r="A38" s="54">
        <v>1</v>
      </c>
      <c r="B38" s="56" t="s">
        <v>58</v>
      </c>
      <c r="C38" s="55">
        <v>5280</v>
      </c>
      <c r="D38" s="59">
        <f>C38+D36</f>
        <v>69610.950000000012</v>
      </c>
    </row>
    <row r="39" spans="1:4" s="1" customFormat="1" x14ac:dyDescent="0.25">
      <c r="A39" s="54"/>
      <c r="B39" s="55" t="s">
        <v>15</v>
      </c>
      <c r="C39" s="54"/>
      <c r="D39" s="54"/>
    </row>
    <row r="40" spans="1:4" s="1" customFormat="1" ht="30" x14ac:dyDescent="0.25">
      <c r="A40" s="54">
        <v>1</v>
      </c>
      <c r="B40" s="56" t="s">
        <v>58</v>
      </c>
      <c r="C40" s="56">
        <v>5280</v>
      </c>
      <c r="D40" s="59"/>
    </row>
    <row r="41" spans="1:4" s="1" customFormat="1" x14ac:dyDescent="0.25">
      <c r="A41" s="56">
        <v>2</v>
      </c>
      <c r="B41" s="56" t="s">
        <v>127</v>
      </c>
      <c r="C41" s="56">
        <v>296.7</v>
      </c>
      <c r="D41" s="55"/>
    </row>
    <row r="42" spans="1:4" s="1" customFormat="1" x14ac:dyDescent="0.25">
      <c r="A42" s="56">
        <v>3</v>
      </c>
      <c r="B42" s="56" t="s">
        <v>128</v>
      </c>
      <c r="C42" s="56">
        <v>1020</v>
      </c>
      <c r="D42" s="55"/>
    </row>
    <row r="43" spans="1:4" s="1" customFormat="1" x14ac:dyDescent="0.25">
      <c r="A43" s="56">
        <v>4</v>
      </c>
      <c r="B43" s="56" t="s">
        <v>130</v>
      </c>
      <c r="C43" s="56">
        <v>4000</v>
      </c>
      <c r="D43" s="55"/>
    </row>
    <row r="44" spans="1:4" s="1" customFormat="1" x14ac:dyDescent="0.25">
      <c r="A44" s="56"/>
      <c r="B44" s="55" t="s">
        <v>126</v>
      </c>
      <c r="C44" s="55">
        <f>SUM(C40:C43)</f>
        <v>10596.7</v>
      </c>
      <c r="D44" s="55">
        <f>C44+D38</f>
        <v>80207.650000000009</v>
      </c>
    </row>
    <row r="45" spans="1:4" s="1" customFormat="1" x14ac:dyDescent="0.25">
      <c r="A45" s="56"/>
      <c r="B45" s="55"/>
      <c r="C45" s="56"/>
      <c r="D45" s="55"/>
    </row>
    <row r="46" spans="1:4" s="1" customFormat="1" x14ac:dyDescent="0.25">
      <c r="A46" s="56"/>
      <c r="B46" s="56"/>
      <c r="C46" s="56"/>
      <c r="D46" s="55"/>
    </row>
    <row r="47" spans="1:4" s="1" customFormat="1" x14ac:dyDescent="0.25">
      <c r="A47" s="11"/>
      <c r="B47" s="11"/>
      <c r="C47" s="56"/>
      <c r="D47" s="3"/>
    </row>
    <row r="48" spans="1:4" s="1" customFormat="1" x14ac:dyDescent="0.25">
      <c r="A48" s="11"/>
      <c r="B48" s="11"/>
      <c r="C48" s="56"/>
      <c r="D48" s="3"/>
    </row>
    <row r="49" spans="1:4" s="1" customFormat="1" x14ac:dyDescent="0.25">
      <c r="A49" s="11"/>
      <c r="B49" s="3"/>
      <c r="C49" s="55"/>
      <c r="D49" s="3"/>
    </row>
    <row r="50" spans="1:4" s="1" customFormat="1" x14ac:dyDescent="0.25">
      <c r="A50" s="56"/>
      <c r="B50" s="55"/>
      <c r="C50" s="56"/>
      <c r="D50" s="55"/>
    </row>
    <row r="51" spans="1:4" s="1" customFormat="1" x14ac:dyDescent="0.25">
      <c r="A51" s="56"/>
      <c r="B51" s="56"/>
      <c r="C51" s="56"/>
      <c r="D51" s="55"/>
    </row>
    <row r="52" spans="1:4" s="1" customFormat="1" x14ac:dyDescent="0.25">
      <c r="A52" s="11"/>
      <c r="B52" s="11"/>
      <c r="C52" s="7"/>
      <c r="D52" s="3"/>
    </row>
    <row r="53" spans="1:4" s="1" customFormat="1" x14ac:dyDescent="0.25">
      <c r="A53" s="11"/>
      <c r="B53" s="11"/>
      <c r="C53" s="7"/>
      <c r="D53" s="3"/>
    </row>
    <row r="54" spans="1:4" s="1" customFormat="1" x14ac:dyDescent="0.25">
      <c r="A54" s="11"/>
      <c r="B54" s="11"/>
      <c r="C54" s="7"/>
      <c r="D54" s="3"/>
    </row>
    <row r="55" spans="1:4" s="1" customFormat="1" x14ac:dyDescent="0.25">
      <c r="A55" s="11"/>
      <c r="B55" s="11"/>
      <c r="C55" s="11"/>
      <c r="D55" s="3"/>
    </row>
    <row r="56" spans="1:4" x14ac:dyDescent="0.25">
      <c r="A56" s="13"/>
      <c r="B56" s="11"/>
      <c r="C56" s="7"/>
      <c r="D56" s="1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0"/>
  <sheetViews>
    <sheetView workbookViewId="0">
      <selection activeCell="D20" sqref="D20"/>
    </sheetView>
  </sheetViews>
  <sheetFormatPr defaultRowHeight="15" x14ac:dyDescent="0.25"/>
  <cols>
    <col min="1" max="1" width="4.28515625" customWidth="1"/>
    <col min="2" max="2" width="46" customWidth="1"/>
    <col min="3" max="3" width="10" customWidth="1"/>
    <col min="4" max="4" width="10.85546875" customWidth="1"/>
  </cols>
  <sheetData>
    <row r="1" spans="1:4" ht="15.75" x14ac:dyDescent="0.25">
      <c r="A1" s="1"/>
      <c r="B1" s="70" t="s">
        <v>65</v>
      </c>
      <c r="C1" s="70"/>
      <c r="D1" s="70"/>
    </row>
    <row r="2" spans="1:4" ht="15.75" x14ac:dyDescent="0.25">
      <c r="A2" s="1"/>
      <c r="B2" s="2" t="s">
        <v>47</v>
      </c>
      <c r="C2" s="31"/>
      <c r="D2" s="31"/>
    </row>
    <row r="3" spans="1:4" ht="15.75" x14ac:dyDescent="0.25">
      <c r="A3" s="1"/>
      <c r="B3" s="70" t="s">
        <v>34</v>
      </c>
      <c r="C3" s="70"/>
      <c r="D3" s="70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54"/>
      <c r="B5" s="55" t="s">
        <v>3</v>
      </c>
      <c r="C5" s="54"/>
      <c r="D5" s="54"/>
    </row>
    <row r="6" spans="1:4" ht="30" x14ac:dyDescent="0.25">
      <c r="A6" s="54">
        <v>1</v>
      </c>
      <c r="B6" s="56" t="s">
        <v>81</v>
      </c>
      <c r="C6" s="64">
        <v>1590.6</v>
      </c>
      <c r="D6" s="55">
        <f>C6</f>
        <v>1590.6</v>
      </c>
    </row>
    <row r="7" spans="1:4" x14ac:dyDescent="0.25">
      <c r="A7" s="54"/>
      <c r="B7" s="55" t="s">
        <v>7</v>
      </c>
      <c r="C7" s="60"/>
      <c r="D7" s="59"/>
    </row>
    <row r="8" spans="1:4" x14ac:dyDescent="0.25">
      <c r="A8" s="54"/>
      <c r="B8" s="56" t="s">
        <v>84</v>
      </c>
      <c r="C8" s="64">
        <v>1175.8599999999999</v>
      </c>
      <c r="D8" s="59">
        <f>C8+D6</f>
        <v>2766.46</v>
      </c>
    </row>
    <row r="9" spans="1:4" x14ac:dyDescent="0.25">
      <c r="A9" s="56"/>
      <c r="B9" s="55" t="s">
        <v>10</v>
      </c>
      <c r="C9" s="56"/>
      <c r="D9" s="55"/>
    </row>
    <row r="10" spans="1:4" x14ac:dyDescent="0.25">
      <c r="A10" s="54">
        <v>1</v>
      </c>
      <c r="B10" s="56" t="s">
        <v>104</v>
      </c>
      <c r="C10" s="56">
        <v>625.5</v>
      </c>
      <c r="D10" s="55"/>
    </row>
    <row r="11" spans="1:4" x14ac:dyDescent="0.25">
      <c r="A11" s="54">
        <v>2</v>
      </c>
      <c r="B11" s="56" t="s">
        <v>105</v>
      </c>
      <c r="C11" s="56">
        <v>1894.2</v>
      </c>
      <c r="D11" s="55"/>
    </row>
    <row r="12" spans="1:4" x14ac:dyDescent="0.25">
      <c r="A12" s="54">
        <v>3</v>
      </c>
      <c r="B12" s="56" t="s">
        <v>107</v>
      </c>
      <c r="C12" s="56">
        <v>1725</v>
      </c>
      <c r="D12" s="55"/>
    </row>
    <row r="13" spans="1:4" x14ac:dyDescent="0.25">
      <c r="A13" s="56"/>
      <c r="B13" s="55" t="s">
        <v>103</v>
      </c>
      <c r="C13" s="55">
        <f>SUM(C10:C12)</f>
        <v>4244.7</v>
      </c>
      <c r="D13" s="55">
        <f>C13+D8</f>
        <v>7011.16</v>
      </c>
    </row>
    <row r="14" spans="1:4" x14ac:dyDescent="0.25">
      <c r="A14" s="56"/>
      <c r="B14" s="55" t="s">
        <v>12</v>
      </c>
      <c r="C14" s="56"/>
      <c r="D14" s="55"/>
    </row>
    <row r="15" spans="1:4" x14ac:dyDescent="0.25">
      <c r="A15" s="56">
        <v>1</v>
      </c>
      <c r="B15" s="56" t="s">
        <v>117</v>
      </c>
      <c r="C15" s="56">
        <v>1737.61</v>
      </c>
      <c r="D15" s="55">
        <f>C15+D13</f>
        <v>8748.77</v>
      </c>
    </row>
    <row r="16" spans="1:4" x14ac:dyDescent="0.25">
      <c r="A16" s="56"/>
      <c r="B16" s="55" t="s">
        <v>14</v>
      </c>
      <c r="C16" s="56"/>
      <c r="D16" s="55"/>
    </row>
    <row r="17" spans="1:4" x14ac:dyDescent="0.25">
      <c r="A17" s="56">
        <v>1</v>
      </c>
      <c r="B17" s="56" t="s">
        <v>124</v>
      </c>
      <c r="C17" s="56">
        <v>1303.5999999999999</v>
      </c>
      <c r="D17" s="55">
        <f>C17+D15</f>
        <v>10052.370000000001</v>
      </c>
    </row>
    <row r="18" spans="1:4" x14ac:dyDescent="0.25">
      <c r="A18" s="56"/>
      <c r="B18" s="55" t="s">
        <v>15</v>
      </c>
      <c r="C18" s="56"/>
      <c r="D18" s="55"/>
    </row>
    <row r="19" spans="1:4" x14ac:dyDescent="0.25">
      <c r="A19" s="56">
        <v>1</v>
      </c>
      <c r="B19" s="56" t="s">
        <v>129</v>
      </c>
      <c r="C19" s="55">
        <v>2485.5</v>
      </c>
      <c r="D19" s="55">
        <f>C19+D17</f>
        <v>12537.87</v>
      </c>
    </row>
    <row r="20" spans="1:4" x14ac:dyDescent="0.25">
      <c r="A20" s="56"/>
      <c r="B20" s="55"/>
      <c r="C20" s="56"/>
      <c r="D20" s="55"/>
    </row>
    <row r="21" spans="1:4" x14ac:dyDescent="0.25">
      <c r="A21" s="56"/>
      <c r="B21" s="56"/>
      <c r="C21" s="55"/>
      <c r="D21" s="55"/>
    </row>
    <row r="22" spans="1:4" x14ac:dyDescent="0.25">
      <c r="A22" s="56"/>
      <c r="B22" s="55"/>
      <c r="C22" s="56"/>
      <c r="D22" s="55"/>
    </row>
    <row r="23" spans="1:4" x14ac:dyDescent="0.25">
      <c r="A23" s="56"/>
      <c r="B23" s="56"/>
      <c r="C23" s="56"/>
      <c r="D23" s="55"/>
    </row>
    <row r="24" spans="1:4" x14ac:dyDescent="0.25">
      <c r="A24" s="56"/>
      <c r="B24" s="55"/>
      <c r="C24" s="56"/>
      <c r="D24" s="55"/>
    </row>
    <row r="25" spans="1:4" x14ac:dyDescent="0.25">
      <c r="A25" s="58"/>
      <c r="B25" s="56"/>
      <c r="C25" s="58"/>
      <c r="D25" s="61"/>
    </row>
    <row r="26" spans="1:4" x14ac:dyDescent="0.25">
      <c r="A26" s="58"/>
      <c r="B26" s="56"/>
      <c r="C26" s="58"/>
      <c r="D26" s="61"/>
    </row>
    <row r="27" spans="1:4" x14ac:dyDescent="0.25">
      <c r="A27" s="58"/>
      <c r="B27" s="55"/>
      <c r="C27" s="61"/>
      <c r="D27" s="61"/>
    </row>
    <row r="28" spans="1:4" x14ac:dyDescent="0.25">
      <c r="A28" s="58"/>
      <c r="B28" s="56"/>
      <c r="C28" s="58"/>
      <c r="D28" s="61"/>
    </row>
    <row r="29" spans="1:4" x14ac:dyDescent="0.25">
      <c r="A29" s="58"/>
      <c r="B29" s="55"/>
      <c r="C29" s="61"/>
      <c r="D29" s="61"/>
    </row>
    <row r="30" spans="1:4" x14ac:dyDescent="0.25">
      <c r="A30" s="58"/>
      <c r="B30" s="55"/>
      <c r="C30" s="58"/>
      <c r="D30" s="61"/>
    </row>
    <row r="31" spans="1:4" x14ac:dyDescent="0.25">
      <c r="A31" s="58"/>
      <c r="B31" s="56"/>
      <c r="C31" s="58"/>
      <c r="D31" s="61"/>
    </row>
    <row r="32" spans="1:4" x14ac:dyDescent="0.25">
      <c r="A32" s="58"/>
      <c r="B32" s="56"/>
      <c r="C32" s="58"/>
      <c r="D32" s="61"/>
    </row>
    <row r="33" spans="1:4" x14ac:dyDescent="0.25">
      <c r="A33" s="58"/>
      <c r="B33" s="55"/>
      <c r="C33" s="61"/>
      <c r="D33" s="61"/>
    </row>
    <row r="34" spans="1:4" x14ac:dyDescent="0.25">
      <c r="A34" s="58"/>
      <c r="B34" s="56"/>
      <c r="C34" s="58"/>
      <c r="D34" s="61"/>
    </row>
    <row r="35" spans="1:4" x14ac:dyDescent="0.25">
      <c r="A35" s="58"/>
      <c r="B35" s="56"/>
      <c r="C35" s="58"/>
      <c r="D35" s="61"/>
    </row>
    <row r="36" spans="1:4" x14ac:dyDescent="0.25">
      <c r="A36" s="58"/>
      <c r="B36" s="56"/>
      <c r="C36" s="58"/>
      <c r="D36" s="61"/>
    </row>
    <row r="37" spans="1:4" x14ac:dyDescent="0.25">
      <c r="A37" s="58"/>
      <c r="B37" s="56"/>
      <c r="C37" s="58"/>
      <c r="D37" s="61"/>
    </row>
    <row r="38" spans="1:4" x14ac:dyDescent="0.25">
      <c r="A38" s="58"/>
      <c r="B38" s="56"/>
      <c r="C38" s="58"/>
      <c r="D38" s="61"/>
    </row>
    <row r="39" spans="1:4" x14ac:dyDescent="0.25">
      <c r="A39" s="62"/>
      <c r="B39" s="62"/>
      <c r="C39" s="62"/>
      <c r="D39" s="62"/>
    </row>
    <row r="40" spans="1:4" x14ac:dyDescent="0.25">
      <c r="A40" s="62"/>
      <c r="B40" s="62"/>
      <c r="C40" s="62"/>
      <c r="D40" s="6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workbookViewId="0">
      <selection activeCell="B17" sqref="B17"/>
    </sheetView>
  </sheetViews>
  <sheetFormatPr defaultRowHeight="15" x14ac:dyDescent="0.25"/>
  <cols>
    <col min="1" max="1" width="4" customWidth="1"/>
    <col min="2" max="2" width="47.140625" customWidth="1"/>
    <col min="3" max="3" width="12" customWidth="1"/>
    <col min="4" max="4" width="13.140625" customWidth="1"/>
  </cols>
  <sheetData>
    <row r="1" spans="1:8" ht="21" x14ac:dyDescent="0.35">
      <c r="A1" s="1"/>
      <c r="B1" s="70" t="s">
        <v>65</v>
      </c>
      <c r="C1" s="70"/>
      <c r="D1" s="70"/>
      <c r="E1" s="6"/>
      <c r="F1" s="6"/>
      <c r="G1" s="6"/>
      <c r="H1" s="6"/>
    </row>
    <row r="2" spans="1:8" ht="21.6" customHeight="1" x14ac:dyDescent="0.25">
      <c r="A2" s="1"/>
      <c r="B2" s="71" t="s">
        <v>47</v>
      </c>
      <c r="C2" s="71"/>
      <c r="D2" s="71"/>
      <c r="E2" s="1"/>
      <c r="F2" s="1"/>
      <c r="G2" s="1"/>
      <c r="H2" s="1"/>
    </row>
    <row r="3" spans="1:8" ht="17.25" customHeight="1" x14ac:dyDescent="0.25">
      <c r="A3" s="1"/>
      <c r="B3" s="70" t="s">
        <v>35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2</v>
      </c>
      <c r="C5" s="9"/>
      <c r="D5" s="9"/>
      <c r="E5" s="1"/>
      <c r="F5" s="1"/>
      <c r="G5" s="1"/>
      <c r="H5" s="1"/>
    </row>
    <row r="6" spans="1:8" ht="45" x14ac:dyDescent="0.25">
      <c r="A6" s="11">
        <v>1</v>
      </c>
      <c r="B6" s="11" t="s">
        <v>70</v>
      </c>
      <c r="C6" s="40">
        <v>77094.2</v>
      </c>
      <c r="D6" s="3"/>
    </row>
    <row r="7" spans="1:8" x14ac:dyDescent="0.25">
      <c r="A7" s="13">
        <v>2</v>
      </c>
      <c r="B7" s="11" t="s">
        <v>73</v>
      </c>
      <c r="C7" s="13">
        <v>3200</v>
      </c>
      <c r="D7" s="12"/>
    </row>
    <row r="8" spans="1:8" x14ac:dyDescent="0.25">
      <c r="A8" s="13"/>
      <c r="B8" s="3" t="s">
        <v>63</v>
      </c>
      <c r="C8" s="12">
        <f>SUM(C6:C7)</f>
        <v>80294.2</v>
      </c>
      <c r="D8" s="12">
        <f>C8</f>
        <v>80294.2</v>
      </c>
    </row>
    <row r="9" spans="1:8" x14ac:dyDescent="0.25">
      <c r="A9" s="13"/>
      <c r="B9" s="3" t="s">
        <v>8</v>
      </c>
      <c r="C9" s="44"/>
      <c r="D9" s="44"/>
    </row>
    <row r="10" spans="1:8" x14ac:dyDescent="0.25">
      <c r="A10" s="33">
        <v>1</v>
      </c>
      <c r="B10" s="13" t="s">
        <v>92</v>
      </c>
      <c r="C10" s="12">
        <v>38865.599999999999</v>
      </c>
      <c r="D10" s="12">
        <f>C10+D8</f>
        <v>119159.79999999999</v>
      </c>
    </row>
    <row r="11" spans="1:8" x14ac:dyDescent="0.25">
      <c r="A11" s="13"/>
      <c r="B11" s="12" t="s">
        <v>9</v>
      </c>
      <c r="C11" s="13"/>
      <c r="D11" s="12"/>
    </row>
    <row r="12" spans="1:8" x14ac:dyDescent="0.25">
      <c r="A12" s="13">
        <v>1</v>
      </c>
      <c r="B12" s="11" t="s">
        <v>97</v>
      </c>
      <c r="C12" s="13">
        <v>16098.74</v>
      </c>
      <c r="D12" s="12"/>
    </row>
    <row r="13" spans="1:8" ht="30" x14ac:dyDescent="0.25">
      <c r="A13" s="13">
        <v>2</v>
      </c>
      <c r="B13" s="11" t="s">
        <v>98</v>
      </c>
      <c r="C13" s="13">
        <f>23390+23110</f>
        <v>46500</v>
      </c>
      <c r="D13" s="13"/>
    </row>
    <row r="14" spans="1:8" x14ac:dyDescent="0.25">
      <c r="A14" s="13"/>
      <c r="B14" s="21" t="s">
        <v>96</v>
      </c>
      <c r="C14" s="63">
        <f>SUM(C12:C13)</f>
        <v>62598.74</v>
      </c>
      <c r="D14" s="12">
        <f>C14+D10</f>
        <v>181758.53999999998</v>
      </c>
    </row>
    <row r="15" spans="1:8" x14ac:dyDescent="0.25">
      <c r="A15" s="13"/>
      <c r="B15" s="12" t="s">
        <v>10</v>
      </c>
      <c r="C15" s="13"/>
      <c r="D15" s="13"/>
    </row>
    <row r="16" spans="1:8" x14ac:dyDescent="0.25">
      <c r="A16" s="13">
        <v>1</v>
      </c>
      <c r="B16" s="13" t="s">
        <v>106</v>
      </c>
      <c r="C16" s="12">
        <v>385145.43</v>
      </c>
      <c r="D16" s="43">
        <f>C16+D14</f>
        <v>566903.97</v>
      </c>
    </row>
    <row r="17" spans="1:4" x14ac:dyDescent="0.25">
      <c r="A17" s="13"/>
      <c r="B17" s="12" t="s">
        <v>11</v>
      </c>
      <c r="C17" s="13"/>
      <c r="D17" s="12"/>
    </row>
    <row r="18" spans="1:4" ht="30" x14ac:dyDescent="0.25">
      <c r="A18" s="13">
        <v>1</v>
      </c>
      <c r="B18" s="11" t="s">
        <v>111</v>
      </c>
      <c r="C18" s="13">
        <v>22010</v>
      </c>
      <c r="D18" s="43">
        <f>C18+D16</f>
        <v>588913.97</v>
      </c>
    </row>
    <row r="19" spans="1:4" x14ac:dyDescent="0.25">
      <c r="A19" s="13"/>
      <c r="B19" s="68" t="s">
        <v>13</v>
      </c>
      <c r="C19" s="13"/>
      <c r="D19" s="13"/>
    </row>
    <row r="20" spans="1:4" x14ac:dyDescent="0.25">
      <c r="A20" s="56">
        <v>2</v>
      </c>
      <c r="B20" s="56" t="s">
        <v>120</v>
      </c>
      <c r="C20" s="55">
        <v>6488.1</v>
      </c>
      <c r="D20" s="69">
        <f>C20+D18</f>
        <v>595402.06999999995</v>
      </c>
    </row>
    <row r="21" spans="1:4" x14ac:dyDescent="0.25">
      <c r="A21" s="13"/>
      <c r="B21" s="13"/>
      <c r="C21" s="13"/>
      <c r="D21" s="12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1"/>
      <c r="C23" s="13"/>
      <c r="D23" s="12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2"/>
      <c r="C25" s="12"/>
      <c r="D25" s="12"/>
    </row>
    <row r="26" spans="1:4" x14ac:dyDescent="0.25">
      <c r="A26" s="13"/>
      <c r="B26" s="12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11"/>
      <c r="C28" s="13"/>
      <c r="D28" s="12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2"/>
      <c r="C32" s="13"/>
      <c r="D32" s="13"/>
    </row>
    <row r="33" spans="1:4" x14ac:dyDescent="0.25">
      <c r="A33" s="13"/>
      <c r="B33" s="13"/>
      <c r="C33" s="13"/>
      <c r="D33" s="13"/>
    </row>
    <row r="34" spans="1:4" x14ac:dyDescent="0.25">
      <c r="A34" s="13"/>
      <c r="B34" s="12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0" t="s">
        <v>65</v>
      </c>
      <c r="C1" s="70"/>
      <c r="D1" s="70"/>
    </row>
    <row r="2" spans="1:4" ht="15.75" x14ac:dyDescent="0.25">
      <c r="A2" s="1"/>
      <c r="B2" s="71" t="s">
        <v>47</v>
      </c>
      <c r="C2" s="71"/>
      <c r="D2" s="71"/>
    </row>
    <row r="3" spans="1:4" ht="15.75" x14ac:dyDescent="0.25">
      <c r="A3" s="1"/>
      <c r="B3" s="70" t="s">
        <v>36</v>
      </c>
      <c r="C3" s="70"/>
      <c r="D3" s="70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6"/>
      <c r="D6" s="9"/>
    </row>
    <row r="7" spans="1:4" x14ac:dyDescent="0.25">
      <c r="A7" s="9"/>
      <c r="B7" s="3"/>
      <c r="C7" s="52"/>
      <c r="D7" s="9"/>
    </row>
    <row r="8" spans="1:4" x14ac:dyDescent="0.25">
      <c r="A8" s="9"/>
      <c r="B8" s="3"/>
      <c r="C8" s="36"/>
      <c r="D8" s="9"/>
    </row>
    <row r="9" spans="1:4" x14ac:dyDescent="0.25">
      <c r="A9" s="3"/>
      <c r="B9" s="11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3"/>
      <c r="B14" s="34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5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A5" sqref="A5:D8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0" t="s">
        <v>71</v>
      </c>
      <c r="C1" s="70"/>
      <c r="D1" s="70"/>
      <c r="E1" s="6"/>
      <c r="F1" s="6"/>
      <c r="G1" s="6"/>
      <c r="H1" s="6"/>
    </row>
    <row r="2" spans="1:8" ht="15.75" x14ac:dyDescent="0.25">
      <c r="A2" s="1"/>
      <c r="B2" s="71" t="s">
        <v>47</v>
      </c>
      <c r="C2" s="71"/>
      <c r="D2" s="71"/>
      <c r="E2" s="1"/>
      <c r="F2" s="1"/>
      <c r="G2" s="1"/>
      <c r="H2" s="1"/>
    </row>
    <row r="3" spans="1:8" ht="15.75" x14ac:dyDescent="0.25">
      <c r="A3" s="1"/>
      <c r="B3" s="70" t="s">
        <v>50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9" t="s">
        <v>7</v>
      </c>
      <c r="C5" s="9"/>
      <c r="D5" s="7"/>
      <c r="E5" s="1"/>
      <c r="F5" s="1"/>
      <c r="G5" s="1"/>
      <c r="H5" s="1"/>
    </row>
    <row r="6" spans="1:8" s="1" customFormat="1" ht="30" x14ac:dyDescent="0.25">
      <c r="A6" s="11">
        <v>1</v>
      </c>
      <c r="B6" s="11" t="s">
        <v>85</v>
      </c>
      <c r="C6" s="11">
        <v>45900</v>
      </c>
      <c r="D6" s="3">
        <f>C6</f>
        <v>45900</v>
      </c>
    </row>
    <row r="7" spans="1:8" s="1" customFormat="1" x14ac:dyDescent="0.25">
      <c r="A7" s="11"/>
      <c r="B7" s="3" t="s">
        <v>9</v>
      </c>
      <c r="C7" s="11"/>
      <c r="D7" s="42"/>
    </row>
    <row r="8" spans="1:8" s="5" customFormat="1" ht="30" x14ac:dyDescent="0.25">
      <c r="A8" s="13">
        <v>1</v>
      </c>
      <c r="B8" s="11" t="s">
        <v>99</v>
      </c>
      <c r="C8" s="13">
        <v>60457.5</v>
      </c>
      <c r="D8" s="43">
        <f>C8+D6</f>
        <v>106357.5</v>
      </c>
    </row>
    <row r="9" spans="1:8" x14ac:dyDescent="0.25">
      <c r="A9" s="13"/>
      <c r="B9" s="3"/>
      <c r="C9" s="13"/>
      <c r="D9" s="44"/>
    </row>
    <row r="10" spans="1:8" x14ac:dyDescent="0.25">
      <c r="A10" s="13"/>
      <c r="B10" s="11"/>
      <c r="C10" s="13"/>
      <c r="D10" s="43"/>
    </row>
    <row r="11" spans="1:8" s="5" customFormat="1" x14ac:dyDescent="0.25">
      <c r="A11" s="13"/>
      <c r="B11" s="3"/>
      <c r="C11" s="13"/>
      <c r="D11" s="43"/>
    </row>
    <row r="12" spans="1:8" x14ac:dyDescent="0.25">
      <c r="A12" s="13"/>
      <c r="B12" s="11"/>
      <c r="C12" s="13"/>
      <c r="D12" s="43"/>
    </row>
    <row r="13" spans="1:8" x14ac:dyDescent="0.25">
      <c r="A13" s="12"/>
      <c r="B13" s="3"/>
      <c r="C13" s="12"/>
      <c r="D13" s="43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8"/>
  <sheetViews>
    <sheetView view="pageBreakPreview" zoomScale="60" zoomScaleNormal="65" workbookViewId="0">
      <selection activeCell="M10" sqref="M10"/>
    </sheetView>
  </sheetViews>
  <sheetFormatPr defaultRowHeight="15" x14ac:dyDescent="0.25"/>
  <cols>
    <col min="1" max="1" width="28.5703125" style="1" customWidth="1"/>
    <col min="2" max="2" width="16.7109375" customWidth="1"/>
    <col min="3" max="3" width="15.7109375" customWidth="1"/>
    <col min="4" max="4" width="15.85546875" customWidth="1"/>
    <col min="5" max="5" width="16.140625" customWidth="1"/>
    <col min="6" max="6" width="15.42578125" customWidth="1"/>
    <col min="7" max="7" width="15.140625" customWidth="1"/>
    <col min="8" max="8" width="17.7109375" customWidth="1"/>
    <col min="9" max="9" width="16.42578125" customWidth="1"/>
    <col min="10" max="10" width="15.140625" customWidth="1"/>
    <col min="11" max="11" width="17.7109375" customWidth="1"/>
    <col min="12" max="12" width="15.28515625" customWidth="1"/>
    <col min="13" max="13" width="16.7109375" customWidth="1"/>
    <col min="14" max="14" width="19.28515625" customWidth="1"/>
  </cols>
  <sheetData>
    <row r="1" spans="1:14" ht="24.95" customHeight="1" x14ac:dyDescent="0.25">
      <c r="A1" s="72" t="s">
        <v>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15.75" x14ac:dyDescent="0.25">
      <c r="A2" s="2" t="s">
        <v>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73398.8</v>
      </c>
      <c r="C4" s="24">
        <f t="shared" ref="C4:N4" si="0">C5+C6+C7</f>
        <v>70533.5</v>
      </c>
      <c r="D4" s="24">
        <f t="shared" si="0"/>
        <v>62721</v>
      </c>
      <c r="E4" s="24">
        <f t="shared" si="0"/>
        <v>68931</v>
      </c>
      <c r="F4" s="24">
        <f t="shared" si="0"/>
        <v>68931</v>
      </c>
      <c r="G4" s="24">
        <f t="shared" si="0"/>
        <v>68931</v>
      </c>
      <c r="H4" s="24">
        <f t="shared" si="0"/>
        <v>68931</v>
      </c>
      <c r="I4" s="24">
        <f t="shared" si="0"/>
        <v>68931</v>
      </c>
      <c r="J4" s="24">
        <f t="shared" si="0"/>
        <v>68931</v>
      </c>
      <c r="K4" s="24">
        <f t="shared" si="0"/>
        <v>68931</v>
      </c>
      <c r="L4" s="24">
        <f t="shared" si="0"/>
        <v>68931</v>
      </c>
      <c r="M4" s="24">
        <f t="shared" si="0"/>
        <v>68931</v>
      </c>
      <c r="N4" s="24">
        <f t="shared" si="0"/>
        <v>827032.3</v>
      </c>
    </row>
    <row r="5" spans="1:14" ht="39" customHeight="1" x14ac:dyDescent="0.35">
      <c r="A5" s="28" t="s">
        <v>17</v>
      </c>
      <c r="B5" s="25">
        <v>45816</v>
      </c>
      <c r="C5" s="25">
        <v>45816</v>
      </c>
      <c r="D5" s="25">
        <v>45816</v>
      </c>
      <c r="E5" s="25">
        <v>50370</v>
      </c>
      <c r="F5" s="25">
        <v>50370</v>
      </c>
      <c r="G5" s="25">
        <v>50370</v>
      </c>
      <c r="H5" s="25">
        <v>50370</v>
      </c>
      <c r="I5" s="25">
        <v>50370</v>
      </c>
      <c r="J5" s="25">
        <v>50370</v>
      </c>
      <c r="K5" s="25">
        <v>50370</v>
      </c>
      <c r="L5" s="25">
        <v>50370</v>
      </c>
      <c r="M5" s="25">
        <v>50370</v>
      </c>
      <c r="N5" s="25">
        <f>SUM(B5:M5)</f>
        <v>590778</v>
      </c>
    </row>
    <row r="6" spans="1:14" ht="44.25" customHeight="1" x14ac:dyDescent="0.35">
      <c r="A6" s="28" t="s">
        <v>37</v>
      </c>
      <c r="B6" s="25">
        <v>16905</v>
      </c>
      <c r="C6" s="25">
        <v>16905</v>
      </c>
      <c r="D6" s="25">
        <v>16905</v>
      </c>
      <c r="E6" s="25">
        <v>18561</v>
      </c>
      <c r="F6" s="25">
        <v>18561</v>
      </c>
      <c r="G6" s="25">
        <v>18561</v>
      </c>
      <c r="H6" s="25">
        <v>18561</v>
      </c>
      <c r="I6" s="25">
        <v>18561</v>
      </c>
      <c r="J6" s="25">
        <v>18561</v>
      </c>
      <c r="K6" s="25">
        <v>18561</v>
      </c>
      <c r="L6" s="25">
        <v>18561</v>
      </c>
      <c r="M6" s="25">
        <v>18561</v>
      </c>
      <c r="N6" s="25">
        <f>SUM(B6:M6)</f>
        <v>217764</v>
      </c>
    </row>
    <row r="7" spans="1:14" ht="44.25" customHeight="1" x14ac:dyDescent="0.35">
      <c r="A7" s="28" t="s">
        <v>32</v>
      </c>
      <c r="B7" s="25">
        <f>8334+1875+468.8</f>
        <v>10677.8</v>
      </c>
      <c r="C7" s="25">
        <v>7812.5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18490.3</v>
      </c>
    </row>
    <row r="8" spans="1:14" ht="36" customHeight="1" x14ac:dyDescent="0.35">
      <c r="A8" s="29" t="s">
        <v>18</v>
      </c>
      <c r="B8" s="24">
        <f>B9+B10+B11+B12+B13</f>
        <v>58206.23</v>
      </c>
      <c r="C8" s="24">
        <f t="shared" ref="C8:M8" si="1">C9+C10+C11+C12+C13</f>
        <v>59066.720000000001</v>
      </c>
      <c r="D8" s="24">
        <f t="shared" si="1"/>
        <v>55321.11</v>
      </c>
      <c r="E8" s="24">
        <f t="shared" si="1"/>
        <v>56170.14</v>
      </c>
      <c r="F8" s="24">
        <f t="shared" si="1"/>
        <v>55557.25</v>
      </c>
      <c r="G8" s="24">
        <f t="shared" si="1"/>
        <v>64610.16</v>
      </c>
      <c r="H8" s="24">
        <f t="shared" si="1"/>
        <v>61265.88</v>
      </c>
      <c r="I8" s="24">
        <f t="shared" si="1"/>
        <v>67974.66</v>
      </c>
      <c r="J8" s="24">
        <f t="shared" si="1"/>
        <v>89773.92</v>
      </c>
      <c r="K8" s="24">
        <f t="shared" si="1"/>
        <v>53451.9</v>
      </c>
      <c r="L8" s="24">
        <f t="shared" si="1"/>
        <v>59703.180000000008</v>
      </c>
      <c r="M8" s="24">
        <f t="shared" si="1"/>
        <v>60960.26</v>
      </c>
      <c r="N8" s="38">
        <f>N9+N10+N11+N13+N12</f>
        <v>742061.40999999992</v>
      </c>
    </row>
    <row r="9" spans="1:14" ht="40.5" customHeight="1" x14ac:dyDescent="0.35">
      <c r="A9" s="28" t="s">
        <v>19</v>
      </c>
      <c r="B9" s="25">
        <v>5738.62</v>
      </c>
      <c r="C9" s="25">
        <v>10430.77</v>
      </c>
      <c r="D9" s="25">
        <v>2948.92</v>
      </c>
      <c r="E9" s="25">
        <v>4528.92</v>
      </c>
      <c r="F9" s="25">
        <v>7046.52</v>
      </c>
      <c r="G9" s="25">
        <v>15178.57</v>
      </c>
      <c r="H9" s="25">
        <v>6010.17</v>
      </c>
      <c r="I9" s="25">
        <v>3888.92</v>
      </c>
      <c r="J9" s="25">
        <v>2158.92</v>
      </c>
      <c r="K9" s="25">
        <v>5409.72</v>
      </c>
      <c r="L9" s="25">
        <v>6592.92</v>
      </c>
      <c r="M9" s="25">
        <v>2158.92</v>
      </c>
      <c r="N9" s="38">
        <f>SUM(B9:M9)</f>
        <v>72091.889999999985</v>
      </c>
    </row>
    <row r="10" spans="1:14" ht="45.75" customHeight="1" x14ac:dyDescent="0.35">
      <c r="A10" s="28" t="s">
        <v>20</v>
      </c>
      <c r="B10" s="26">
        <v>8517.9</v>
      </c>
      <c r="C10" s="25">
        <v>5280</v>
      </c>
      <c r="D10" s="25">
        <v>6630</v>
      </c>
      <c r="E10" s="25">
        <v>5280</v>
      </c>
      <c r="F10" s="25">
        <v>6544.2</v>
      </c>
      <c r="G10" s="25">
        <v>5280</v>
      </c>
      <c r="H10" s="25">
        <v>5280</v>
      </c>
      <c r="I10" s="25">
        <v>5280</v>
      </c>
      <c r="J10" s="25">
        <v>10958.85</v>
      </c>
      <c r="K10" s="25">
        <f>11768.1-6488.1</f>
        <v>5280</v>
      </c>
      <c r="L10" s="25">
        <v>5280</v>
      </c>
      <c r="M10" s="25">
        <f>6596.7+4000</f>
        <v>10596.7</v>
      </c>
      <c r="N10" s="24">
        <f>SUM(B10:M10)</f>
        <v>80207.650000000009</v>
      </c>
    </row>
    <row r="11" spans="1:14" ht="45.75" customHeight="1" x14ac:dyDescent="0.35">
      <c r="A11" s="37" t="s">
        <v>30</v>
      </c>
      <c r="B11" s="26"/>
      <c r="C11" s="25"/>
      <c r="D11" s="25">
        <v>1590.6</v>
      </c>
      <c r="E11" s="25">
        <v>1175.8599999999999</v>
      </c>
      <c r="F11" s="25"/>
      <c r="G11" s="25"/>
      <c r="H11" s="25">
        <f>2519.7+1725</f>
        <v>4244.7</v>
      </c>
      <c r="I11" s="25"/>
      <c r="J11" s="25">
        <v>1737.61</v>
      </c>
      <c r="K11" s="25"/>
      <c r="L11" s="25">
        <v>1303.5999999999999</v>
      </c>
      <c r="M11" s="25">
        <v>2485.5</v>
      </c>
      <c r="N11" s="38">
        <f>SUM(B11:M11)</f>
        <v>12537.87</v>
      </c>
    </row>
    <row r="12" spans="1:14" ht="45.75" customHeight="1" x14ac:dyDescent="0.35">
      <c r="A12" s="37" t="s">
        <v>61</v>
      </c>
      <c r="B12" s="26">
        <v>40779</v>
      </c>
      <c r="C12" s="26">
        <v>40779</v>
      </c>
      <c r="D12" s="25">
        <v>40779</v>
      </c>
      <c r="E12" s="25">
        <f>40779+250</f>
        <v>41029</v>
      </c>
      <c r="F12" s="25">
        <v>40779</v>
      </c>
      <c r="G12" s="25">
        <v>40779</v>
      </c>
      <c r="H12" s="25">
        <v>40779</v>
      </c>
      <c r="I12" s="25">
        <v>40779</v>
      </c>
      <c r="J12" s="25">
        <v>68779</v>
      </c>
      <c r="K12" s="25">
        <v>40779</v>
      </c>
      <c r="L12" s="25">
        <v>40779</v>
      </c>
      <c r="M12" s="25">
        <v>40779</v>
      </c>
      <c r="N12" s="24">
        <f t="shared" ref="N12:N24" si="2">SUM(B12:M12)</f>
        <v>517598</v>
      </c>
    </row>
    <row r="13" spans="1:14" ht="21.75" customHeight="1" x14ac:dyDescent="0.35">
      <c r="A13" s="28" t="s">
        <v>21</v>
      </c>
      <c r="B13" s="25">
        <v>3170.71</v>
      </c>
      <c r="C13" s="25">
        <v>2576.9499999999998</v>
      </c>
      <c r="D13" s="25">
        <v>3372.59</v>
      </c>
      <c r="E13" s="25">
        <v>4156.3599999999997</v>
      </c>
      <c r="F13" s="25">
        <v>1187.53</v>
      </c>
      <c r="G13" s="25">
        <v>3372.59</v>
      </c>
      <c r="H13" s="25">
        <v>4952.01</v>
      </c>
      <c r="I13" s="25">
        <v>18026.740000000002</v>
      </c>
      <c r="J13" s="25">
        <v>6139.54</v>
      </c>
      <c r="K13" s="25">
        <v>1983.18</v>
      </c>
      <c r="L13" s="25">
        <v>5747.66</v>
      </c>
      <c r="M13" s="25">
        <v>4940.1400000000003</v>
      </c>
      <c r="N13" s="25">
        <f>SUM(B13:M13)</f>
        <v>59626.000000000015</v>
      </c>
    </row>
    <row r="14" spans="1:14" ht="23.25" customHeight="1" x14ac:dyDescent="0.35">
      <c r="A14" s="29" t="s">
        <v>22</v>
      </c>
      <c r="B14" s="24">
        <f>B15+B16+B17</f>
        <v>80294.2</v>
      </c>
      <c r="C14" s="24">
        <f t="shared" ref="C14:M14" si="3">C15+C16+C17</f>
        <v>0</v>
      </c>
      <c r="D14" s="24">
        <f t="shared" si="3"/>
        <v>0</v>
      </c>
      <c r="E14" s="24">
        <f t="shared" si="3"/>
        <v>45900</v>
      </c>
      <c r="F14" s="24">
        <f t="shared" si="3"/>
        <v>38865.599999999999</v>
      </c>
      <c r="G14" s="24">
        <f t="shared" si="3"/>
        <v>123056.23999999999</v>
      </c>
      <c r="H14" s="24">
        <f t="shared" si="3"/>
        <v>385145.43</v>
      </c>
      <c r="I14" s="24">
        <f t="shared" si="3"/>
        <v>22010</v>
      </c>
      <c r="J14" s="24">
        <f t="shared" si="3"/>
        <v>0</v>
      </c>
      <c r="K14" s="24">
        <f t="shared" si="3"/>
        <v>6488.1</v>
      </c>
      <c r="L14" s="24">
        <f t="shared" si="3"/>
        <v>0</v>
      </c>
      <c r="M14" s="24">
        <f t="shared" si="3"/>
        <v>0</v>
      </c>
      <c r="N14" s="24">
        <f t="shared" si="2"/>
        <v>701759.57</v>
      </c>
    </row>
    <row r="15" spans="1:14" ht="42" customHeight="1" x14ac:dyDescent="0.35">
      <c r="A15" s="28" t="s">
        <v>23</v>
      </c>
      <c r="B15" s="25"/>
      <c r="C15" s="25"/>
      <c r="D15" s="25"/>
      <c r="E15" s="25">
        <v>45900</v>
      </c>
      <c r="F15" s="25"/>
      <c r="G15" s="25">
        <v>60457.5</v>
      </c>
      <c r="H15" s="25"/>
      <c r="I15" s="25"/>
      <c r="J15" s="25"/>
      <c r="K15" s="25"/>
      <c r="L15" s="25"/>
      <c r="M15" s="25"/>
      <c r="N15" s="25">
        <f t="shared" si="2"/>
        <v>106357.5</v>
      </c>
    </row>
    <row r="16" spans="1:14" ht="40.5" customHeight="1" x14ac:dyDescent="0.35">
      <c r="A16" s="28" t="s">
        <v>24</v>
      </c>
      <c r="B16" s="25">
        <f>77094.2+3200</f>
        <v>80294.2</v>
      </c>
      <c r="C16" s="25"/>
      <c r="D16" s="25"/>
      <c r="E16" s="25"/>
      <c r="F16" s="25">
        <v>38865.599999999999</v>
      </c>
      <c r="G16" s="25">
        <f>39488.74+23110</f>
        <v>62598.74</v>
      </c>
      <c r="H16" s="25">
        <v>385145.43</v>
      </c>
      <c r="I16" s="25">
        <v>22010</v>
      </c>
      <c r="J16" s="25"/>
      <c r="K16" s="25">
        <v>6488.1</v>
      </c>
      <c r="L16" s="25"/>
      <c r="M16" s="25"/>
      <c r="N16" s="25">
        <f t="shared" si="2"/>
        <v>595402.06999999995</v>
      </c>
    </row>
    <row r="17" spans="1:14" ht="40.5" customHeight="1" x14ac:dyDescent="0.35">
      <c r="A17" s="37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2"/>
        <v>0</v>
      </c>
    </row>
    <row r="18" spans="1:14" ht="40.5" customHeight="1" x14ac:dyDescent="0.35">
      <c r="A18" s="50" t="s">
        <v>49</v>
      </c>
      <c r="B18" s="25"/>
      <c r="C18" s="25"/>
      <c r="D18" s="25"/>
      <c r="E18" s="25"/>
      <c r="F18" s="25">
        <v>3976.4</v>
      </c>
      <c r="G18" s="25">
        <v>10872</v>
      </c>
      <c r="H18" s="25"/>
      <c r="I18" s="25">
        <v>15776</v>
      </c>
      <c r="J18" s="25">
        <v>5668.9</v>
      </c>
      <c r="K18" s="25"/>
      <c r="L18" s="25"/>
      <c r="M18" s="25"/>
      <c r="N18" s="25">
        <f t="shared" si="2"/>
        <v>36293.300000000003</v>
      </c>
    </row>
    <row r="19" spans="1:14" ht="40.5" customHeight="1" x14ac:dyDescent="0.35">
      <c r="A19" s="29" t="s">
        <v>52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>N20+N21+N22</f>
        <v>0</v>
      </c>
    </row>
    <row r="20" spans="1:14" ht="40.5" customHeight="1" x14ac:dyDescent="0.35">
      <c r="A20" s="28" t="s">
        <v>53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f t="shared" ref="N20:N23" si="5">SUM(B20:M20)</f>
        <v>0</v>
      </c>
    </row>
    <row r="21" spans="1:14" ht="40.5" customHeight="1" x14ac:dyDescent="0.35">
      <c r="A21" s="28" t="s">
        <v>54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7" t="s">
        <v>55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 t="shared" si="5"/>
        <v>0</v>
      </c>
    </row>
    <row r="23" spans="1:14" ht="40.5" customHeight="1" x14ac:dyDescent="0.35">
      <c r="A23" s="50" t="s">
        <v>56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51">
        <f t="shared" si="5"/>
        <v>0</v>
      </c>
    </row>
    <row r="24" spans="1:14" ht="39.75" customHeight="1" x14ac:dyDescent="0.35">
      <c r="A24" s="29" t="s">
        <v>57</v>
      </c>
      <c r="B24" s="38">
        <v>27945</v>
      </c>
      <c r="C24" s="24">
        <v>27945</v>
      </c>
      <c r="D24" s="24">
        <v>27945</v>
      </c>
      <c r="E24" s="24">
        <v>30705</v>
      </c>
      <c r="F24" s="24">
        <v>30705</v>
      </c>
      <c r="G24" s="24">
        <v>30705</v>
      </c>
      <c r="H24" s="24">
        <v>30705</v>
      </c>
      <c r="I24" s="24">
        <v>30705</v>
      </c>
      <c r="J24" s="24">
        <v>30705</v>
      </c>
      <c r="K24" s="24">
        <v>30705</v>
      </c>
      <c r="L24" s="24">
        <v>30705</v>
      </c>
      <c r="M24" s="24">
        <v>30705</v>
      </c>
      <c r="N24" s="24">
        <f t="shared" si="2"/>
        <v>360180</v>
      </c>
    </row>
    <row r="25" spans="1:14" ht="22.5" customHeight="1" x14ac:dyDescent="0.35">
      <c r="A25" s="29" t="s">
        <v>25</v>
      </c>
      <c r="B25" s="38">
        <f t="shared" ref="B25:N25" si="6">B4+B8+B14+B24+B18+B19+B23</f>
        <v>239844.22999999998</v>
      </c>
      <c r="C25" s="24">
        <f t="shared" si="6"/>
        <v>157545.22</v>
      </c>
      <c r="D25" s="24">
        <f>D4+D8+D14+D24+D18+D19+D23</f>
        <v>145987.10999999999</v>
      </c>
      <c r="E25" s="24">
        <f t="shared" si="6"/>
        <v>201706.14</v>
      </c>
      <c r="F25" s="38">
        <f t="shared" si="6"/>
        <v>198035.25</v>
      </c>
      <c r="G25" s="24">
        <f t="shared" si="6"/>
        <v>298174.40000000002</v>
      </c>
      <c r="H25" s="38">
        <f t="shared" si="6"/>
        <v>546047.31000000006</v>
      </c>
      <c r="I25" s="24">
        <f t="shared" si="6"/>
        <v>205396.66</v>
      </c>
      <c r="J25" s="38">
        <f t="shared" si="6"/>
        <v>195078.81999999998</v>
      </c>
      <c r="K25" s="24">
        <f t="shared" si="6"/>
        <v>159576</v>
      </c>
      <c r="L25" s="38">
        <f t="shared" si="6"/>
        <v>159339.18</v>
      </c>
      <c r="M25" s="38">
        <f t="shared" si="6"/>
        <v>160596.26</v>
      </c>
      <c r="N25" s="24">
        <f t="shared" si="6"/>
        <v>2667326.5799999996</v>
      </c>
    </row>
    <row r="26" spans="1:14" ht="15.75" x14ac:dyDescent="0.25">
      <c r="A26" s="73" t="s">
        <v>60</v>
      </c>
      <c r="B26" s="73"/>
      <c r="C26" s="73"/>
      <c r="D26" s="30"/>
      <c r="E26" s="30"/>
      <c r="F26" s="30"/>
      <c r="G26" s="41"/>
      <c r="H26" s="30"/>
      <c r="I26" s="30"/>
      <c r="J26" s="30"/>
      <c r="K26" s="30"/>
      <c r="L26" s="74" t="s">
        <v>29</v>
      </c>
      <c r="M26" s="74"/>
      <c r="N26" s="74"/>
    </row>
    <row r="27" spans="1:14" ht="15.75" x14ac:dyDescent="0.25">
      <c r="A27" s="31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15.75" x14ac:dyDescent="0.25">
      <c r="A28" s="73" t="s">
        <v>27</v>
      </c>
      <c r="B28" s="73"/>
      <c r="C28" s="73"/>
      <c r="D28" s="30"/>
      <c r="E28" s="30"/>
      <c r="F28" s="30"/>
      <c r="G28" s="30"/>
      <c r="H28" s="30"/>
      <c r="I28" s="30"/>
      <c r="J28" s="30"/>
      <c r="K28" s="30"/>
      <c r="L28" s="74" t="s">
        <v>33</v>
      </c>
      <c r="M28" s="74"/>
      <c r="N28" s="74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3"/>
  <sheetViews>
    <sheetView workbookViewId="0">
      <selection activeCell="D15" sqref="D15"/>
    </sheetView>
  </sheetViews>
  <sheetFormatPr defaultRowHeight="15" x14ac:dyDescent="0.25"/>
  <cols>
    <col min="1" max="1" width="4.7109375" customWidth="1"/>
    <col min="2" max="2" width="54.7109375" customWidth="1"/>
    <col min="3" max="3" width="10" customWidth="1"/>
    <col min="4" max="4" width="10.28515625" customWidth="1"/>
  </cols>
  <sheetData>
    <row r="1" spans="1:4" ht="15.75" x14ac:dyDescent="0.25">
      <c r="A1" s="1"/>
      <c r="B1" s="70" t="s">
        <v>72</v>
      </c>
      <c r="C1" s="70"/>
      <c r="D1" s="70"/>
    </row>
    <row r="2" spans="1:4" ht="15.75" x14ac:dyDescent="0.25">
      <c r="A2" s="1"/>
      <c r="B2" s="71" t="s">
        <v>47</v>
      </c>
      <c r="C2" s="71"/>
      <c r="D2" s="71"/>
    </row>
    <row r="3" spans="1:4" ht="15.75" x14ac:dyDescent="0.25">
      <c r="A3" s="1"/>
      <c r="B3" s="70" t="s">
        <v>48</v>
      </c>
      <c r="C3" s="70"/>
      <c r="D3" s="70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ht="15.75" x14ac:dyDescent="0.25">
      <c r="A5" s="7"/>
      <c r="B5" s="39" t="s">
        <v>8</v>
      </c>
      <c r="C5" s="9"/>
      <c r="D5" s="7"/>
    </row>
    <row r="6" spans="1:4" ht="15.75" x14ac:dyDescent="0.25">
      <c r="A6" s="7">
        <v>1</v>
      </c>
      <c r="B6" s="65" t="s">
        <v>91</v>
      </c>
      <c r="C6" s="11">
        <v>3976.4</v>
      </c>
      <c r="D6" s="7">
        <f>C6</f>
        <v>3976.4</v>
      </c>
    </row>
    <row r="7" spans="1:4" x14ac:dyDescent="0.25">
      <c r="A7" s="11"/>
      <c r="B7" s="3" t="s">
        <v>9</v>
      </c>
      <c r="C7" s="3"/>
      <c r="D7" s="53"/>
    </row>
    <row r="8" spans="1:4" x14ac:dyDescent="0.25">
      <c r="A8" s="13">
        <v>1</v>
      </c>
      <c r="B8" s="13" t="s">
        <v>100</v>
      </c>
      <c r="C8" s="13">
        <v>5750</v>
      </c>
      <c r="D8" s="43"/>
    </row>
    <row r="9" spans="1:4" x14ac:dyDescent="0.25">
      <c r="A9" s="13">
        <v>2</v>
      </c>
      <c r="B9" s="11" t="s">
        <v>101</v>
      </c>
      <c r="C9" s="13">
        <v>5122</v>
      </c>
      <c r="D9" s="44"/>
    </row>
    <row r="10" spans="1:4" x14ac:dyDescent="0.25">
      <c r="A10" s="13"/>
      <c r="B10" s="3" t="s">
        <v>96</v>
      </c>
      <c r="C10" s="12">
        <f>SUM(C8:C9)</f>
        <v>10872</v>
      </c>
      <c r="D10" s="43">
        <f>C10+D6</f>
        <v>14848.4</v>
      </c>
    </row>
    <row r="11" spans="1:4" x14ac:dyDescent="0.25">
      <c r="A11" s="13"/>
      <c r="B11" s="3" t="s">
        <v>11</v>
      </c>
      <c r="C11" s="13"/>
      <c r="D11" s="43"/>
    </row>
    <row r="12" spans="1:4" x14ac:dyDescent="0.25">
      <c r="A12" s="13">
        <v>1</v>
      </c>
      <c r="B12" s="11" t="s">
        <v>112</v>
      </c>
      <c r="C12" s="12">
        <v>15776</v>
      </c>
      <c r="D12" s="43">
        <f>C12+D10</f>
        <v>30624.400000000001</v>
      </c>
    </row>
    <row r="13" spans="1:4" x14ac:dyDescent="0.25">
      <c r="A13" s="13"/>
      <c r="B13" s="3" t="s">
        <v>12</v>
      </c>
      <c r="C13" s="12"/>
      <c r="D13" s="43"/>
    </row>
    <row r="14" spans="1:4" x14ac:dyDescent="0.25">
      <c r="A14" s="13">
        <v>1</v>
      </c>
      <c r="B14" s="11" t="s">
        <v>101</v>
      </c>
      <c r="C14" s="13">
        <v>5668.9</v>
      </c>
      <c r="D14" s="43">
        <f>C14+D12</f>
        <v>36293.300000000003</v>
      </c>
    </row>
    <row r="15" spans="1:4" x14ac:dyDescent="0.25">
      <c r="A15" s="13"/>
      <c r="B15" s="11"/>
      <c r="C15" s="13"/>
      <c r="D15" s="13"/>
    </row>
    <row r="16" spans="1:4" x14ac:dyDescent="0.25">
      <c r="A16" s="13"/>
      <c r="B16" s="11"/>
      <c r="C16" s="13"/>
      <c r="D16" s="12"/>
    </row>
    <row r="17" spans="1:4" x14ac:dyDescent="0.25">
      <c r="A17" s="13"/>
      <c r="B17" s="11"/>
      <c r="C17" s="13"/>
      <c r="D17" s="12"/>
    </row>
    <row r="18" spans="1:4" x14ac:dyDescent="0.25">
      <c r="A18" s="13"/>
      <c r="B18" s="3"/>
      <c r="C18" s="12"/>
      <c r="D18" s="43"/>
    </row>
    <row r="19" spans="1:4" x14ac:dyDescent="0.25">
      <c r="A19" s="13"/>
      <c r="B19" s="3"/>
      <c r="C19" s="13"/>
      <c r="D19" s="13"/>
    </row>
    <row r="20" spans="1:4" x14ac:dyDescent="0.25">
      <c r="A20" s="13"/>
      <c r="B20" s="11"/>
      <c r="C20" s="13"/>
      <c r="D20" s="43"/>
    </row>
    <row r="21" spans="1:4" x14ac:dyDescent="0.25">
      <c r="A21" s="13"/>
      <c r="B21" s="11"/>
      <c r="C21" s="13"/>
      <c r="D21" s="12"/>
    </row>
    <row r="22" spans="1:4" x14ac:dyDescent="0.25">
      <c r="A22" s="13"/>
      <c r="B22" s="3"/>
      <c r="C22" s="12"/>
      <c r="D22" s="43"/>
    </row>
    <row r="23" spans="1:4" x14ac:dyDescent="0.25">
      <c r="A23" s="13"/>
      <c r="B23" s="11"/>
      <c r="C23" s="13"/>
      <c r="D23" s="13"/>
    </row>
    <row r="24" spans="1:4" x14ac:dyDescent="0.25">
      <c r="A24" s="13"/>
      <c r="B24" s="11"/>
      <c r="C24" s="13"/>
      <c r="D24" s="44"/>
    </row>
    <row r="25" spans="1:4" x14ac:dyDescent="0.25">
      <c r="A25" s="13"/>
      <c r="B25" s="3"/>
      <c r="C25" s="12"/>
      <c r="D25" s="12"/>
    </row>
    <row r="26" spans="1:4" x14ac:dyDescent="0.25">
      <c r="A26" s="13"/>
      <c r="B26" s="3"/>
      <c r="C26" s="13"/>
      <c r="D26" s="43"/>
    </row>
    <row r="27" spans="1:4" x14ac:dyDescent="0.25">
      <c r="A27" s="13"/>
      <c r="B27" s="11"/>
      <c r="C27" s="12"/>
      <c r="D27" s="12"/>
    </row>
    <row r="28" spans="1:4" x14ac:dyDescent="0.25">
      <c r="A28" s="13"/>
      <c r="B28" s="3"/>
      <c r="C28" s="13"/>
      <c r="D28" s="12"/>
    </row>
    <row r="29" spans="1:4" x14ac:dyDescent="0.25">
      <c r="A29" s="13"/>
      <c r="B29" s="11"/>
      <c r="C29" s="13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3"/>
      <c r="D32" s="13"/>
    </row>
    <row r="33" spans="1:4" x14ac:dyDescent="0.25">
      <c r="A33" s="13"/>
      <c r="B33" s="11"/>
      <c r="C33" s="12"/>
      <c r="D33" s="12"/>
    </row>
    <row r="34" spans="1:4" x14ac:dyDescent="0.25">
      <c r="A34" s="13"/>
      <c r="B34" s="3"/>
      <c r="C34" s="12"/>
      <c r="D34" s="12"/>
    </row>
    <row r="35" spans="1:4" x14ac:dyDescent="0.25">
      <c r="A35" s="13"/>
      <c r="B35" s="11"/>
      <c r="C35" s="12"/>
      <c r="D35" s="12"/>
    </row>
    <row r="36" spans="1:4" x14ac:dyDescent="0.25">
      <c r="A36" s="13"/>
      <c r="B36" s="3"/>
      <c r="C36" s="12"/>
      <c r="D36" s="12"/>
    </row>
    <row r="37" spans="1:4" x14ac:dyDescent="0.25">
      <c r="A37" s="13"/>
      <c r="B37" s="3"/>
      <c r="C37" s="12"/>
      <c r="D37" s="12"/>
    </row>
    <row r="38" spans="1:4" x14ac:dyDescent="0.25">
      <c r="A38" s="13"/>
      <c r="B38" s="3"/>
      <c r="C38" s="12"/>
      <c r="D38" s="12"/>
    </row>
    <row r="39" spans="1:4" x14ac:dyDescent="0.25">
      <c r="A39" s="13"/>
      <c r="B39" s="3"/>
      <c r="C39" s="13"/>
      <c r="D39" s="13"/>
    </row>
    <row r="40" spans="1:4" x14ac:dyDescent="0.25">
      <c r="A40" s="13"/>
      <c r="B40" s="11"/>
      <c r="C40" s="13"/>
      <c r="D40" s="12"/>
    </row>
    <row r="41" spans="1:4" x14ac:dyDescent="0.25">
      <c r="A41" s="13"/>
      <c r="B41" s="3"/>
      <c r="C41" s="12"/>
      <c r="D41" s="12"/>
    </row>
    <row r="42" spans="1:4" x14ac:dyDescent="0.25">
      <c r="A42" s="13"/>
      <c r="B42" s="11"/>
      <c r="C42" s="13"/>
      <c r="D42" s="13"/>
    </row>
    <row r="43" spans="1:4" x14ac:dyDescent="0.25">
      <c r="A43" s="13"/>
      <c r="B43" s="3"/>
      <c r="C43" s="12"/>
      <c r="D43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1"/>
  <sheetViews>
    <sheetView workbookViewId="0">
      <selection activeCell="B1" sqref="B1"/>
    </sheetView>
  </sheetViews>
  <sheetFormatPr defaultRowHeight="15" x14ac:dyDescent="0.25"/>
  <cols>
    <col min="1" max="1" width="4.140625" customWidth="1"/>
    <col min="2" max="2" width="6.85546875" customWidth="1"/>
    <col min="3" max="3" width="47.42578125" customWidth="1"/>
    <col min="4" max="4" width="10.140625" bestFit="1" customWidth="1"/>
    <col min="5" max="5" width="20.5703125" customWidth="1"/>
  </cols>
  <sheetData>
    <row r="1" spans="1:7" x14ac:dyDescent="0.25">
      <c r="B1" s="5" t="s">
        <v>51</v>
      </c>
      <c r="C1" s="5"/>
      <c r="D1" s="5"/>
      <c r="E1" s="5"/>
      <c r="F1" s="5"/>
      <c r="G1" s="5"/>
    </row>
    <row r="2" spans="1:7" x14ac:dyDescent="0.25">
      <c r="B2" s="5"/>
      <c r="C2" s="5" t="s">
        <v>47</v>
      </c>
      <c r="D2" s="5"/>
      <c r="E2" s="5"/>
      <c r="F2" s="5"/>
      <c r="G2" s="5"/>
    </row>
    <row r="3" spans="1:7" x14ac:dyDescent="0.25">
      <c r="B3" s="5" t="s">
        <v>38</v>
      </c>
      <c r="C3" s="5"/>
      <c r="D3" s="5"/>
      <c r="E3" s="5"/>
      <c r="F3" s="5"/>
      <c r="G3" s="5"/>
    </row>
    <row r="4" spans="1:7" x14ac:dyDescent="0.25">
      <c r="A4" s="45" t="s">
        <v>39</v>
      </c>
      <c r="B4" s="45" t="s">
        <v>39</v>
      </c>
      <c r="C4" s="45"/>
      <c r="D4" s="45" t="s">
        <v>40</v>
      </c>
      <c r="E4" s="45" t="s">
        <v>41</v>
      </c>
      <c r="F4" s="10"/>
    </row>
    <row r="5" spans="1:7" x14ac:dyDescent="0.25">
      <c r="A5" s="46" t="s">
        <v>42</v>
      </c>
      <c r="B5" s="46" t="s">
        <v>43</v>
      </c>
      <c r="C5" s="46" t="s">
        <v>44</v>
      </c>
      <c r="D5" s="46" t="s">
        <v>45</v>
      </c>
      <c r="E5" s="46" t="s">
        <v>46</v>
      </c>
      <c r="F5" s="10"/>
    </row>
    <row r="6" spans="1:7" x14ac:dyDescent="0.25">
      <c r="A6" s="33"/>
      <c r="B6" s="33"/>
      <c r="C6" s="48"/>
      <c r="D6" s="47"/>
      <c r="E6" s="49"/>
      <c r="F6" s="10"/>
    </row>
    <row r="7" spans="1:7" x14ac:dyDescent="0.25">
      <c r="A7" s="33"/>
      <c r="B7" s="33"/>
      <c r="C7" s="48"/>
      <c r="D7" s="47"/>
      <c r="E7" s="33"/>
      <c r="F7" s="10"/>
    </row>
    <row r="8" spans="1:7" x14ac:dyDescent="0.25">
      <c r="A8" s="33"/>
      <c r="B8" s="33"/>
      <c r="C8" s="48"/>
      <c r="D8" s="47"/>
      <c r="E8" s="33"/>
      <c r="F8" s="10"/>
    </row>
    <row r="9" spans="1:7" x14ac:dyDescent="0.25">
      <c r="A9" s="33"/>
      <c r="B9" s="33"/>
      <c r="C9" s="48"/>
      <c r="D9" s="47"/>
      <c r="E9" s="33"/>
      <c r="F9" s="10"/>
    </row>
    <row r="10" spans="1:7" x14ac:dyDescent="0.25">
      <c r="A10" s="33"/>
      <c r="B10" s="33"/>
      <c r="C10" s="48"/>
      <c r="D10" s="47"/>
      <c r="E10" s="33"/>
      <c r="F10" s="10"/>
    </row>
    <row r="11" spans="1:7" x14ac:dyDescent="0.25">
      <c r="A11" s="33"/>
      <c r="B11" s="33"/>
      <c r="C11" s="48"/>
      <c r="D11" s="47"/>
      <c r="E11" s="33"/>
      <c r="F11" s="10"/>
    </row>
    <row r="12" spans="1:7" x14ac:dyDescent="0.25">
      <c r="A12" s="33"/>
      <c r="B12" s="33"/>
      <c r="C12" s="48"/>
      <c r="D12" s="47"/>
      <c r="E12" s="33"/>
      <c r="F12" s="10"/>
    </row>
    <row r="13" spans="1:7" x14ac:dyDescent="0.25">
      <c r="A13" s="33"/>
      <c r="B13" s="33"/>
      <c r="C13" s="48"/>
      <c r="D13" s="47"/>
      <c r="E13" s="33"/>
      <c r="F13" s="10"/>
    </row>
    <row r="14" spans="1:7" x14ac:dyDescent="0.25">
      <c r="A14" s="33"/>
      <c r="B14" s="33"/>
      <c r="C14" s="48"/>
      <c r="D14" s="47"/>
      <c r="E14" s="33"/>
      <c r="F14" s="10"/>
    </row>
    <row r="15" spans="1:7" x14ac:dyDescent="0.25">
      <c r="A15" s="33"/>
      <c r="B15" s="33"/>
      <c r="C15" s="48"/>
      <c r="D15" s="47"/>
      <c r="E15" s="33"/>
      <c r="F15" s="10"/>
    </row>
    <row r="16" spans="1:7" x14ac:dyDescent="0.25">
      <c r="A16" s="33"/>
      <c r="B16" s="33"/>
      <c r="C16" s="48"/>
      <c r="D16" s="47"/>
      <c r="E16" s="33"/>
      <c r="F16" s="10"/>
    </row>
    <row r="17" spans="1:6" x14ac:dyDescent="0.25">
      <c r="A17" s="33"/>
      <c r="B17" s="33"/>
      <c r="C17" s="48"/>
      <c r="D17" s="47"/>
      <c r="E17" s="33"/>
      <c r="F17" s="10"/>
    </row>
    <row r="18" spans="1:6" x14ac:dyDescent="0.25">
      <c r="A18" s="33"/>
      <c r="B18" s="33"/>
      <c r="C18" s="48"/>
      <c r="D18" s="33"/>
      <c r="E18" s="33"/>
      <c r="F18" s="10"/>
    </row>
    <row r="19" spans="1:6" x14ac:dyDescent="0.25">
      <c r="A19" s="33"/>
      <c r="B19" s="33"/>
      <c r="C19" s="48"/>
      <c r="D19" s="33"/>
      <c r="E19" s="33"/>
      <c r="F19" s="10"/>
    </row>
    <row r="20" spans="1:6" x14ac:dyDescent="0.25">
      <c r="A20" s="33"/>
      <c r="B20" s="33"/>
      <c r="C20" s="48"/>
      <c r="D20" s="33"/>
      <c r="E20" s="33"/>
      <c r="F20" s="10"/>
    </row>
    <row r="21" spans="1:6" x14ac:dyDescent="0.25">
      <c r="A21" s="33"/>
      <c r="B21" s="33"/>
      <c r="C21" s="48"/>
      <c r="D21" s="33"/>
      <c r="E21" s="33"/>
      <c r="F21" s="10"/>
    </row>
    <row r="22" spans="1:6" x14ac:dyDescent="0.25">
      <c r="A22" s="33"/>
      <c r="B22" s="33"/>
      <c r="C22" s="48"/>
      <c r="D22" s="33"/>
      <c r="E22" s="33"/>
      <c r="F22" s="10"/>
    </row>
    <row r="23" spans="1:6" x14ac:dyDescent="0.25">
      <c r="A23" s="33"/>
      <c r="B23" s="33"/>
      <c r="C23" s="48"/>
      <c r="D23" s="33"/>
      <c r="E23" s="33"/>
      <c r="F23" s="10"/>
    </row>
    <row r="24" spans="1:6" x14ac:dyDescent="0.25">
      <c r="A24" s="33"/>
      <c r="B24" s="33"/>
      <c r="C24" s="48"/>
      <c r="D24" s="33"/>
      <c r="E24" s="33"/>
      <c r="F24" s="10"/>
    </row>
    <row r="25" spans="1:6" x14ac:dyDescent="0.25">
      <c r="A25" s="33"/>
      <c r="B25" s="33"/>
      <c r="C25" s="48"/>
      <c r="D25" s="33"/>
      <c r="E25" s="33"/>
      <c r="F25" s="10"/>
    </row>
    <row r="26" spans="1:6" x14ac:dyDescent="0.25">
      <c r="A26" s="33"/>
      <c r="B26" s="33"/>
      <c r="C26" s="48"/>
      <c r="D26" s="33"/>
      <c r="E26" s="33"/>
      <c r="F26" s="10"/>
    </row>
    <row r="27" spans="1:6" x14ac:dyDescent="0.25">
      <c r="A27" s="33"/>
      <c r="B27" s="33"/>
      <c r="C27" s="48"/>
      <c r="D27" s="33"/>
      <c r="E27" s="33"/>
      <c r="F27" s="10"/>
    </row>
    <row r="28" spans="1:6" x14ac:dyDescent="0.25">
      <c r="A28" s="33"/>
      <c r="B28" s="33"/>
      <c r="C28" s="48"/>
      <c r="D28" s="33"/>
      <c r="E28" s="33"/>
      <c r="F28" s="10"/>
    </row>
    <row r="29" spans="1:6" x14ac:dyDescent="0.25">
      <c r="A29" s="33"/>
      <c r="B29" s="33"/>
      <c r="C29" s="48"/>
      <c r="D29" s="33"/>
      <c r="E29" s="33"/>
      <c r="F29" s="10"/>
    </row>
    <row r="30" spans="1:6" x14ac:dyDescent="0.25">
      <c r="A30" s="33"/>
      <c r="B30" s="33"/>
      <c r="C30" s="48"/>
      <c r="D30" s="33"/>
      <c r="E30" s="33"/>
      <c r="F30" s="10"/>
    </row>
    <row r="31" spans="1:6" x14ac:dyDescent="0.25">
      <c r="A31" s="33"/>
      <c r="B31" s="33"/>
      <c r="C31" s="48"/>
      <c r="D31" s="33"/>
      <c r="E31" s="33"/>
      <c r="F31" s="10"/>
    </row>
    <row r="32" spans="1:6" x14ac:dyDescent="0.25">
      <c r="A32" s="33"/>
      <c r="B32" s="33"/>
      <c r="C32" s="48"/>
      <c r="D32" s="33"/>
      <c r="E32" s="33"/>
      <c r="F32" s="10"/>
    </row>
    <row r="33" spans="1:6" x14ac:dyDescent="0.25">
      <c r="A33" s="33"/>
      <c r="B33" s="33"/>
      <c r="C33" s="48"/>
      <c r="D33" s="33"/>
      <c r="E33" s="33"/>
      <c r="F33" s="10"/>
    </row>
    <row r="34" spans="1:6" x14ac:dyDescent="0.25">
      <c r="A34" s="33"/>
      <c r="B34" s="33"/>
      <c r="C34" s="48"/>
      <c r="D34" s="33"/>
      <c r="E34" s="33"/>
      <c r="F34" s="10"/>
    </row>
    <row r="35" spans="1:6" x14ac:dyDescent="0.25">
      <c r="A35" s="33"/>
      <c r="B35" s="33"/>
      <c r="C35" s="48"/>
      <c r="D35" s="33"/>
      <c r="E35" s="33"/>
      <c r="F35" s="10"/>
    </row>
    <row r="36" spans="1:6" x14ac:dyDescent="0.25">
      <c r="A36" s="33"/>
      <c r="B36" s="33"/>
      <c r="C36" s="48"/>
      <c r="D36" s="33"/>
      <c r="E36" s="33"/>
      <c r="F36" s="10"/>
    </row>
    <row r="37" spans="1:6" x14ac:dyDescent="0.25">
      <c r="A37" s="33"/>
      <c r="B37" s="33"/>
      <c r="C37" s="48"/>
      <c r="D37" s="33"/>
      <c r="E37" s="33"/>
      <c r="F37" s="10"/>
    </row>
    <row r="38" spans="1:6" x14ac:dyDescent="0.25">
      <c r="A38" s="33"/>
      <c r="B38" s="33"/>
      <c r="C38" s="48"/>
      <c r="D38" s="33"/>
      <c r="E38" s="33"/>
      <c r="F38" s="10"/>
    </row>
    <row r="39" spans="1:6" x14ac:dyDescent="0.25">
      <c r="A39" s="33"/>
      <c r="B39" s="33"/>
      <c r="C39" s="48"/>
      <c r="D39" s="33"/>
      <c r="E39" s="33"/>
      <c r="F39" s="10"/>
    </row>
    <row r="40" spans="1:6" x14ac:dyDescent="0.25">
      <c r="A40" s="33"/>
      <c r="B40" s="33"/>
      <c r="C40" s="48"/>
      <c r="D40" s="33"/>
      <c r="E40" s="33"/>
      <c r="F40" s="10"/>
    </row>
    <row r="41" spans="1:6" x14ac:dyDescent="0.25">
      <c r="A41" s="33"/>
      <c r="B41" s="33"/>
      <c r="C41" s="48"/>
      <c r="D41" s="33"/>
      <c r="E41" s="33"/>
      <c r="F41" s="10"/>
    </row>
    <row r="42" spans="1:6" x14ac:dyDescent="0.25">
      <c r="A42" s="33"/>
      <c r="B42" s="33"/>
      <c r="C42" s="48"/>
      <c r="D42" s="33"/>
      <c r="E42" s="33"/>
      <c r="F42" s="10"/>
    </row>
    <row r="43" spans="1:6" x14ac:dyDescent="0.25">
      <c r="A43" s="33"/>
      <c r="B43" s="33"/>
      <c r="C43" s="48"/>
      <c r="D43" s="33"/>
      <c r="E43" s="33"/>
      <c r="F43" s="10"/>
    </row>
    <row r="44" spans="1:6" x14ac:dyDescent="0.25">
      <c r="A44" s="33"/>
      <c r="B44" s="33"/>
      <c r="C44" s="48"/>
      <c r="D44" s="33"/>
      <c r="E44" s="33"/>
      <c r="F44" s="10"/>
    </row>
    <row r="45" spans="1:6" x14ac:dyDescent="0.25">
      <c r="A45" s="33"/>
      <c r="B45" s="33"/>
      <c r="C45" s="48"/>
      <c r="D45" s="33"/>
      <c r="E45" s="33"/>
      <c r="F45" s="10"/>
    </row>
    <row r="46" spans="1:6" x14ac:dyDescent="0.25">
      <c r="A46" s="33"/>
      <c r="B46" s="33"/>
      <c r="C46" s="48"/>
      <c r="D46" s="33"/>
      <c r="E46" s="33"/>
      <c r="F46" s="10"/>
    </row>
    <row r="47" spans="1:6" x14ac:dyDescent="0.25">
      <c r="A47" s="33"/>
      <c r="B47" s="33"/>
      <c r="C47" s="48"/>
      <c r="D47" s="33"/>
      <c r="E47" s="33"/>
      <c r="F47" s="10"/>
    </row>
    <row r="48" spans="1:6" x14ac:dyDescent="0.25">
      <c r="A48" s="33"/>
      <c r="B48" s="33"/>
      <c r="C48" s="48"/>
      <c r="D48" s="33"/>
      <c r="E48" s="33"/>
      <c r="F48" s="10"/>
    </row>
    <row r="49" spans="1:6" x14ac:dyDescent="0.25">
      <c r="A49" s="33"/>
      <c r="B49" s="33"/>
      <c r="C49" s="48"/>
      <c r="D49" s="33"/>
      <c r="E49" s="33"/>
      <c r="F49" s="10"/>
    </row>
    <row r="50" spans="1:6" x14ac:dyDescent="0.25">
      <c r="A50" s="33"/>
      <c r="B50" s="33"/>
      <c r="C50" s="48"/>
      <c r="D50" s="33"/>
      <c r="E50" s="33"/>
      <c r="F50" s="10"/>
    </row>
    <row r="51" spans="1:6" x14ac:dyDescent="0.25">
      <c r="A51" s="33"/>
      <c r="B51" s="33"/>
      <c r="C51" s="48"/>
      <c r="D51" s="33"/>
      <c r="E51" s="33"/>
      <c r="F51" s="10"/>
    </row>
    <row r="52" spans="1:6" x14ac:dyDescent="0.25">
      <c r="A52" s="33"/>
      <c r="B52" s="33"/>
      <c r="C52" s="48"/>
      <c r="D52" s="33"/>
      <c r="E52" s="33"/>
      <c r="F52" s="10"/>
    </row>
    <row r="53" spans="1:6" x14ac:dyDescent="0.25">
      <c r="A53" s="33"/>
      <c r="B53" s="33"/>
      <c r="C53" s="48"/>
      <c r="D53" s="33"/>
      <c r="E53" s="33"/>
      <c r="F53" s="10"/>
    </row>
    <row r="54" spans="1:6" x14ac:dyDescent="0.25">
      <c r="A54" s="33"/>
      <c r="B54" s="33"/>
      <c r="C54" s="48"/>
      <c r="D54" s="33"/>
      <c r="E54" s="33"/>
      <c r="F54" s="10"/>
    </row>
    <row r="55" spans="1:6" x14ac:dyDescent="0.25">
      <c r="A55" s="33"/>
      <c r="B55" s="33"/>
      <c r="C55" s="48"/>
      <c r="D55" s="33"/>
      <c r="E55" s="33"/>
      <c r="F55" s="10"/>
    </row>
    <row r="56" spans="1:6" x14ac:dyDescent="0.25">
      <c r="A56" s="33"/>
      <c r="B56" s="33"/>
      <c r="C56" s="48"/>
      <c r="D56" s="33"/>
      <c r="E56" s="33"/>
      <c r="F56" s="10"/>
    </row>
    <row r="57" spans="1:6" x14ac:dyDescent="0.25">
      <c r="A57" s="33"/>
      <c r="B57" s="33"/>
      <c r="C57" s="48"/>
      <c r="D57" s="33"/>
      <c r="E57" s="33"/>
      <c r="F57" s="10"/>
    </row>
    <row r="58" spans="1:6" x14ac:dyDescent="0.25">
      <c r="A58" s="33"/>
      <c r="B58" s="33"/>
      <c r="C58" s="48"/>
      <c r="D58" s="33"/>
      <c r="E58" s="33"/>
      <c r="F58" s="10"/>
    </row>
    <row r="59" spans="1:6" x14ac:dyDescent="0.25">
      <c r="A59" s="33"/>
      <c r="B59" s="33"/>
      <c r="C59" s="48"/>
      <c r="D59" s="33"/>
      <c r="E59" s="33"/>
      <c r="F59" s="10"/>
    </row>
    <row r="60" spans="1:6" x14ac:dyDescent="0.25">
      <c r="A60" s="33"/>
      <c r="B60" s="33"/>
      <c r="C60" s="48"/>
      <c r="D60" s="33"/>
      <c r="E60" s="33"/>
      <c r="F60" s="10"/>
    </row>
    <row r="61" spans="1:6" x14ac:dyDescent="0.25">
      <c r="A61" s="33"/>
      <c r="B61" s="33"/>
      <c r="C61" s="48"/>
      <c r="D61" s="33"/>
      <c r="E61" s="33"/>
      <c r="F61" s="10"/>
    </row>
    <row r="62" spans="1:6" x14ac:dyDescent="0.25">
      <c r="A62" s="33"/>
      <c r="B62" s="33"/>
      <c r="C62" s="48"/>
      <c r="D62" s="33"/>
      <c r="E62" s="33"/>
      <c r="F62" s="10"/>
    </row>
    <row r="63" spans="1:6" x14ac:dyDescent="0.25">
      <c r="A63" s="33"/>
      <c r="B63" s="33"/>
      <c r="C63" s="48"/>
      <c r="D63" s="33"/>
      <c r="E63" s="33"/>
      <c r="F63" s="10"/>
    </row>
    <row r="64" spans="1:6" x14ac:dyDescent="0.25">
      <c r="A64" s="33"/>
      <c r="B64" s="33"/>
      <c r="C64" s="48"/>
      <c r="D64" s="33"/>
      <c r="E64" s="33"/>
      <c r="F64" s="10"/>
    </row>
    <row r="65" spans="1:6" x14ac:dyDescent="0.25">
      <c r="A65" s="33"/>
      <c r="B65" s="33"/>
      <c r="C65" s="48"/>
      <c r="D65" s="33"/>
      <c r="E65" s="33"/>
      <c r="F65" s="10"/>
    </row>
    <row r="66" spans="1:6" x14ac:dyDescent="0.25">
      <c r="A66" s="33"/>
      <c r="B66" s="33"/>
      <c r="C66" s="48"/>
      <c r="D66" s="33"/>
      <c r="E66" s="33"/>
      <c r="F66" s="10"/>
    </row>
    <row r="67" spans="1:6" x14ac:dyDescent="0.25">
      <c r="A67" s="33"/>
      <c r="B67" s="33"/>
      <c r="C67" s="48"/>
      <c r="D67" s="33"/>
      <c r="E67" s="33"/>
      <c r="F67" s="10"/>
    </row>
    <row r="68" spans="1:6" x14ac:dyDescent="0.25">
      <c r="A68" s="33"/>
      <c r="B68" s="33"/>
      <c r="C68" s="48"/>
      <c r="D68" s="33"/>
      <c r="E68" s="33"/>
      <c r="F68" s="10"/>
    </row>
    <row r="69" spans="1:6" x14ac:dyDescent="0.25">
      <c r="A69" s="33"/>
      <c r="B69" s="33"/>
      <c r="C69" s="48"/>
      <c r="D69" s="33"/>
      <c r="E69" s="33"/>
      <c r="F69" s="10"/>
    </row>
    <row r="70" spans="1:6" x14ac:dyDescent="0.25">
      <c r="A70" s="33"/>
      <c r="B70" s="33"/>
      <c r="C70" s="48"/>
      <c r="D70" s="33"/>
      <c r="E70" s="33"/>
      <c r="F70" s="10"/>
    </row>
    <row r="71" spans="1:6" x14ac:dyDescent="0.25">
      <c r="A71" s="33"/>
      <c r="B71" s="33"/>
      <c r="C71" s="48"/>
      <c r="D71" s="33"/>
      <c r="E71" s="33"/>
      <c r="F71" s="10"/>
    </row>
    <row r="72" spans="1:6" x14ac:dyDescent="0.25">
      <c r="A72" s="33"/>
      <c r="B72" s="33"/>
      <c r="C72" s="48"/>
      <c r="D72" s="33"/>
      <c r="E72" s="33"/>
      <c r="F72" s="10"/>
    </row>
    <row r="73" spans="1:6" x14ac:dyDescent="0.25">
      <c r="A73" s="33"/>
      <c r="B73" s="33"/>
      <c r="C73" s="48"/>
      <c r="D73" s="33"/>
      <c r="E73" s="33"/>
      <c r="F73" s="10"/>
    </row>
    <row r="74" spans="1:6" x14ac:dyDescent="0.25">
      <c r="A74" s="33"/>
      <c r="B74" s="33"/>
      <c r="C74" s="48"/>
      <c r="D74" s="33"/>
      <c r="E74" s="33"/>
      <c r="F74" s="10"/>
    </row>
    <row r="75" spans="1:6" x14ac:dyDescent="0.25">
      <c r="A75" s="33"/>
      <c r="B75" s="33"/>
      <c r="C75" s="48"/>
      <c r="D75" s="33"/>
      <c r="E75" s="33"/>
      <c r="F75" s="10"/>
    </row>
    <row r="76" spans="1:6" x14ac:dyDescent="0.25">
      <c r="A76" s="33"/>
      <c r="B76" s="33"/>
      <c r="C76" s="48"/>
      <c r="D76" s="33"/>
      <c r="E76" s="33"/>
      <c r="F76" s="10"/>
    </row>
    <row r="77" spans="1:6" x14ac:dyDescent="0.25">
      <c r="A77" s="33"/>
      <c r="B77" s="33"/>
      <c r="C77" s="48"/>
      <c r="D77" s="33"/>
      <c r="E77" s="33"/>
      <c r="F77" s="10"/>
    </row>
    <row r="78" spans="1:6" x14ac:dyDescent="0.25">
      <c r="A78" s="33"/>
      <c r="B78" s="33"/>
      <c r="C78" s="48"/>
      <c r="D78" s="33"/>
      <c r="E78" s="33"/>
      <c r="F78" s="10"/>
    </row>
    <row r="79" spans="1:6" x14ac:dyDescent="0.25">
      <c r="A79" s="33"/>
      <c r="B79" s="33"/>
      <c r="C79" s="48"/>
      <c r="D79" s="33"/>
      <c r="E79" s="33"/>
      <c r="F79" s="10"/>
    </row>
    <row r="80" spans="1:6" x14ac:dyDescent="0.25">
      <c r="A80" s="33"/>
      <c r="B80" s="33"/>
      <c r="C80" s="48"/>
      <c r="D80" s="33"/>
      <c r="E80" s="33"/>
      <c r="F80" s="10"/>
    </row>
    <row r="81" spans="1:6" x14ac:dyDescent="0.25">
      <c r="A81" s="33"/>
      <c r="B81" s="33"/>
      <c r="C81" s="48"/>
      <c r="D81" s="33"/>
      <c r="E81" s="33"/>
      <c r="F81" s="10"/>
    </row>
    <row r="82" spans="1:6" x14ac:dyDescent="0.25">
      <c r="A82" s="33"/>
      <c r="B82" s="33"/>
      <c r="C82" s="48"/>
      <c r="D82" s="33"/>
      <c r="E82" s="33"/>
      <c r="F82" s="10"/>
    </row>
    <row r="83" spans="1:6" x14ac:dyDescent="0.25">
      <c r="A83" s="33"/>
      <c r="B83" s="33"/>
      <c r="C83" s="48"/>
      <c r="D83" s="33"/>
      <c r="E83" s="33"/>
      <c r="F83" s="10"/>
    </row>
    <row r="84" spans="1:6" x14ac:dyDescent="0.25">
      <c r="A84" s="33"/>
      <c r="B84" s="33"/>
      <c r="C84" s="48"/>
      <c r="D84" s="33"/>
      <c r="E84" s="33"/>
      <c r="F84" s="10"/>
    </row>
    <row r="85" spans="1:6" x14ac:dyDescent="0.25">
      <c r="A85" s="33"/>
      <c r="B85" s="33"/>
      <c r="C85" s="48"/>
      <c r="D85" s="33"/>
      <c r="E85" s="33"/>
      <c r="F85" s="10"/>
    </row>
    <row r="86" spans="1:6" x14ac:dyDescent="0.25">
      <c r="A86" s="33"/>
      <c r="B86" s="33"/>
      <c r="C86" s="48"/>
      <c r="D86" s="33"/>
      <c r="E86" s="33"/>
      <c r="F86" s="10"/>
    </row>
    <row r="87" spans="1:6" x14ac:dyDescent="0.25">
      <c r="A87" s="33"/>
      <c r="B87" s="33"/>
      <c r="C87" s="48"/>
      <c r="D87" s="33"/>
      <c r="E87" s="33"/>
      <c r="F87" s="10"/>
    </row>
    <row r="88" spans="1:6" x14ac:dyDescent="0.25">
      <c r="A88" s="33"/>
      <c r="B88" s="33"/>
      <c r="C88" s="48"/>
      <c r="D88" s="33"/>
      <c r="E88" s="33"/>
      <c r="F88" s="10"/>
    </row>
    <row r="89" spans="1:6" x14ac:dyDescent="0.25">
      <c r="A89" s="33"/>
      <c r="B89" s="33"/>
      <c r="C89" s="48"/>
      <c r="D89" s="33"/>
      <c r="E89" s="33"/>
      <c r="F89" s="10"/>
    </row>
    <row r="90" spans="1:6" x14ac:dyDescent="0.25">
      <c r="A90" s="33"/>
      <c r="B90" s="33"/>
      <c r="C90" s="48"/>
      <c r="D90" s="33"/>
      <c r="E90" s="33"/>
      <c r="F90" s="10"/>
    </row>
    <row r="91" spans="1:6" x14ac:dyDescent="0.25">
      <c r="A91" s="33"/>
      <c r="B91" s="33"/>
      <c r="C91" s="48"/>
      <c r="D91" s="33"/>
      <c r="E91" s="33"/>
      <c r="F91" s="10"/>
    </row>
    <row r="92" spans="1:6" x14ac:dyDescent="0.25">
      <c r="A92" s="33"/>
      <c r="B92" s="33"/>
      <c r="C92" s="48"/>
      <c r="D92" s="33"/>
      <c r="E92" s="33"/>
      <c r="F92" s="10"/>
    </row>
    <row r="93" spans="1:6" x14ac:dyDescent="0.25">
      <c r="A93" s="33"/>
      <c r="B93" s="33"/>
      <c r="C93" s="48"/>
      <c r="D93" s="33"/>
      <c r="E93" s="33"/>
      <c r="F93" s="10"/>
    </row>
    <row r="94" spans="1:6" x14ac:dyDescent="0.25">
      <c r="A94" s="33"/>
      <c r="B94" s="33"/>
      <c r="C94" s="48"/>
      <c r="D94" s="33"/>
      <c r="E94" s="33"/>
      <c r="F94" s="10"/>
    </row>
    <row r="95" spans="1:6" x14ac:dyDescent="0.25">
      <c r="A95" s="33"/>
      <c r="B95" s="33"/>
      <c r="C95" s="48"/>
      <c r="D95" s="33"/>
      <c r="E95" s="33"/>
      <c r="F95" s="10"/>
    </row>
    <row r="96" spans="1:6" x14ac:dyDescent="0.25">
      <c r="A96" s="33"/>
      <c r="B96" s="33"/>
      <c r="C96" s="48"/>
      <c r="D96" s="33"/>
      <c r="E96" s="33"/>
      <c r="F96" s="10"/>
    </row>
    <row r="97" spans="1:7" x14ac:dyDescent="0.25">
      <c r="A97" s="33"/>
      <c r="B97" s="33"/>
      <c r="C97" s="48"/>
      <c r="D97" s="33"/>
      <c r="E97" s="33"/>
      <c r="F97" s="10"/>
    </row>
    <row r="98" spans="1:7" x14ac:dyDescent="0.25">
      <c r="A98" s="33"/>
      <c r="B98" s="33"/>
      <c r="C98" s="48"/>
      <c r="D98" s="48"/>
      <c r="E98" s="33"/>
      <c r="F98" s="10"/>
      <c r="G98" s="10"/>
    </row>
    <row r="99" spans="1:7" x14ac:dyDescent="0.25">
      <c r="A99" s="33"/>
      <c r="B99" s="33"/>
      <c r="C99" s="48"/>
      <c r="D99" s="48"/>
      <c r="E99" s="33"/>
      <c r="F99" s="10"/>
      <c r="G99" s="10"/>
    </row>
    <row r="100" spans="1:7" x14ac:dyDescent="0.25">
      <c r="A100" s="33"/>
      <c r="B100" s="33"/>
      <c r="C100" s="48"/>
      <c r="D100" s="48"/>
      <c r="E100" s="33"/>
      <c r="F100" s="10"/>
      <c r="G100" s="10"/>
    </row>
    <row r="101" spans="1:7" x14ac:dyDescent="0.25">
      <c r="A101" s="33"/>
      <c r="B101" s="33"/>
      <c r="C101" s="48"/>
      <c r="D101" s="48"/>
      <c r="E101" s="33"/>
      <c r="F101" s="10"/>
      <c r="G101" s="10"/>
    </row>
    <row r="102" spans="1:7" x14ac:dyDescent="0.25">
      <c r="A102" s="33"/>
      <c r="B102" s="33"/>
      <c r="C102" s="48"/>
      <c r="D102" s="48"/>
      <c r="E102" s="33"/>
      <c r="F102" s="10"/>
      <c r="G102" s="10"/>
    </row>
    <row r="103" spans="1:7" x14ac:dyDescent="0.25">
      <c r="A103" s="33"/>
      <c r="B103" s="33"/>
      <c r="C103" s="48"/>
      <c r="D103" s="48"/>
      <c r="E103" s="33"/>
      <c r="F103" s="10"/>
      <c r="G103" s="10"/>
    </row>
    <row r="104" spans="1:7" x14ac:dyDescent="0.25">
      <c r="A104" s="33"/>
      <c r="B104" s="33"/>
      <c r="C104" s="48"/>
      <c r="D104" s="48"/>
      <c r="E104" s="33"/>
      <c r="F104" s="10"/>
      <c r="G104" s="10"/>
    </row>
    <row r="105" spans="1:7" x14ac:dyDescent="0.25">
      <c r="A105" s="33"/>
      <c r="B105" s="33"/>
      <c r="C105" s="48"/>
      <c r="D105" s="48"/>
      <c r="E105" s="33"/>
      <c r="F105" s="10"/>
      <c r="G105" s="10"/>
    </row>
    <row r="106" spans="1:7" x14ac:dyDescent="0.25">
      <c r="A106" s="33"/>
      <c r="B106" s="33"/>
      <c r="C106" s="48"/>
      <c r="D106" s="48"/>
      <c r="E106" s="33"/>
      <c r="F106" s="10"/>
      <c r="G106" s="10"/>
    </row>
    <row r="107" spans="1:7" x14ac:dyDescent="0.25">
      <c r="A107" s="33"/>
      <c r="B107" s="33"/>
      <c r="C107" s="48"/>
      <c r="D107" s="48"/>
      <c r="E107" s="33"/>
      <c r="F107" s="10"/>
      <c r="G107" s="10"/>
    </row>
    <row r="108" spans="1:7" x14ac:dyDescent="0.25">
      <c r="A108" s="33"/>
      <c r="B108" s="33"/>
      <c r="C108" s="48"/>
      <c r="D108" s="48"/>
      <c r="E108" s="33"/>
      <c r="F108" s="10"/>
      <c r="G108" s="10"/>
    </row>
    <row r="109" spans="1:7" x14ac:dyDescent="0.25">
      <c r="A109" s="33"/>
      <c r="B109" s="33"/>
      <c r="C109" s="48"/>
      <c r="D109" s="48"/>
      <c r="E109" s="33"/>
      <c r="F109" s="10"/>
      <c r="G109" s="10"/>
    </row>
    <row r="110" spans="1:7" x14ac:dyDescent="0.25">
      <c r="A110" s="13"/>
      <c r="B110" s="13"/>
      <c r="C110" s="13"/>
      <c r="D110" s="48"/>
      <c r="E110" s="13"/>
    </row>
    <row r="111" spans="1:7" x14ac:dyDescent="0.25">
      <c r="A111" s="13"/>
      <c r="B111" s="13"/>
      <c r="C111" s="13"/>
      <c r="D111" s="48"/>
      <c r="E11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92A6-0C2A-4099-8CC4-4730CF49B903}">
  <dimension ref="A1:H34"/>
  <sheetViews>
    <sheetView workbookViewId="0">
      <selection activeCell="D23" sqref="D23"/>
    </sheetView>
  </sheetViews>
  <sheetFormatPr defaultRowHeight="15" x14ac:dyDescent="0.25"/>
  <cols>
    <col min="1" max="1" width="4" customWidth="1"/>
    <col min="2" max="2" width="47.140625" customWidth="1"/>
    <col min="3" max="3" width="12" customWidth="1"/>
    <col min="4" max="4" width="13.140625" customWidth="1"/>
  </cols>
  <sheetData>
    <row r="1" spans="1:8" ht="21" x14ac:dyDescent="0.35">
      <c r="A1" s="1"/>
      <c r="B1" s="70" t="s">
        <v>65</v>
      </c>
      <c r="C1" s="70"/>
      <c r="D1" s="70"/>
      <c r="E1" s="6"/>
      <c r="F1" s="6"/>
      <c r="G1" s="6"/>
      <c r="H1" s="6"/>
    </row>
    <row r="2" spans="1:8" ht="21.6" customHeight="1" x14ac:dyDescent="0.25">
      <c r="A2" s="1"/>
      <c r="B2" s="71" t="s">
        <v>47</v>
      </c>
      <c r="C2" s="71"/>
      <c r="D2" s="71"/>
      <c r="E2" s="1"/>
      <c r="F2" s="1"/>
      <c r="G2" s="1"/>
      <c r="H2" s="1"/>
    </row>
    <row r="3" spans="1:8" ht="17.25" customHeight="1" x14ac:dyDescent="0.25">
      <c r="A3" s="1"/>
      <c r="B3" s="70" t="s">
        <v>125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2</v>
      </c>
      <c r="C5" s="9"/>
      <c r="D5" s="9"/>
      <c r="E5" s="1"/>
      <c r="F5" s="1"/>
      <c r="G5" s="1"/>
      <c r="H5" s="1"/>
    </row>
    <row r="6" spans="1:8" ht="45" x14ac:dyDescent="0.25">
      <c r="A6" s="11">
        <v>1</v>
      </c>
      <c r="B6" s="11" t="s">
        <v>70</v>
      </c>
      <c r="C6" s="40">
        <v>77094.2</v>
      </c>
      <c r="D6" s="3"/>
    </row>
    <row r="7" spans="1:8" x14ac:dyDescent="0.25">
      <c r="A7" s="13">
        <v>2</v>
      </c>
      <c r="B7" s="11" t="s">
        <v>73</v>
      </c>
      <c r="C7" s="13">
        <v>3200</v>
      </c>
      <c r="D7" s="12"/>
    </row>
    <row r="8" spans="1:8" x14ac:dyDescent="0.25">
      <c r="A8" s="13"/>
      <c r="B8" s="3" t="s">
        <v>63</v>
      </c>
      <c r="C8" s="12">
        <f>SUM(C6:C7)</f>
        <v>80294.2</v>
      </c>
      <c r="D8" s="12"/>
    </row>
    <row r="9" spans="1:8" x14ac:dyDescent="0.25">
      <c r="A9" s="13"/>
      <c r="B9" s="3" t="s">
        <v>8</v>
      </c>
      <c r="C9" s="44"/>
      <c r="D9" s="44"/>
    </row>
    <row r="10" spans="1:8" x14ac:dyDescent="0.25">
      <c r="A10" s="33">
        <v>1</v>
      </c>
      <c r="B10" s="13" t="s">
        <v>92</v>
      </c>
      <c r="C10" s="12">
        <v>38865.599999999999</v>
      </c>
      <c r="D10" s="12"/>
    </row>
    <row r="11" spans="1:8" x14ac:dyDescent="0.25">
      <c r="A11" s="13"/>
      <c r="B11" s="12" t="s">
        <v>9</v>
      </c>
      <c r="C11" s="13"/>
      <c r="D11" s="12"/>
    </row>
    <row r="12" spans="1:8" x14ac:dyDescent="0.25">
      <c r="A12" s="13">
        <v>1</v>
      </c>
      <c r="B12" s="11" t="s">
        <v>97</v>
      </c>
      <c r="C12" s="13">
        <v>16098.74</v>
      </c>
      <c r="D12" s="12"/>
    </row>
    <row r="13" spans="1:8" ht="30" x14ac:dyDescent="0.25">
      <c r="A13" s="13">
        <v>2</v>
      </c>
      <c r="B13" s="11" t="s">
        <v>98</v>
      </c>
      <c r="C13" s="13">
        <f>23390+23110</f>
        <v>46500</v>
      </c>
      <c r="D13" s="13"/>
    </row>
    <row r="14" spans="1:8" x14ac:dyDescent="0.25">
      <c r="A14" s="13"/>
      <c r="B14" s="21" t="s">
        <v>96</v>
      </c>
      <c r="C14" s="63">
        <f>SUM(C12:C13)</f>
        <v>62598.74</v>
      </c>
      <c r="D14" s="12"/>
    </row>
    <row r="15" spans="1:8" x14ac:dyDescent="0.25">
      <c r="A15" s="13"/>
      <c r="B15" s="12" t="s">
        <v>10</v>
      </c>
      <c r="C15" s="13"/>
      <c r="D15" s="13"/>
    </row>
    <row r="16" spans="1:8" x14ac:dyDescent="0.25">
      <c r="A16" s="13">
        <v>1</v>
      </c>
      <c r="B16" s="13" t="s">
        <v>106</v>
      </c>
      <c r="C16" s="12">
        <v>385145.43</v>
      </c>
      <c r="D16" s="43"/>
    </row>
    <row r="17" spans="1:4" x14ac:dyDescent="0.25">
      <c r="A17" s="13"/>
      <c r="B17" s="12" t="s">
        <v>11</v>
      </c>
      <c r="C17" s="13"/>
      <c r="D17" s="12"/>
    </row>
    <row r="18" spans="1:4" ht="30" x14ac:dyDescent="0.25">
      <c r="A18" s="13">
        <v>1</v>
      </c>
      <c r="B18" s="11" t="s">
        <v>111</v>
      </c>
      <c r="C18" s="13">
        <v>22010</v>
      </c>
      <c r="D18" s="43"/>
    </row>
    <row r="19" spans="1:4" x14ac:dyDescent="0.25">
      <c r="A19" s="13"/>
      <c r="B19" s="68" t="s">
        <v>13</v>
      </c>
      <c r="C19" s="13"/>
      <c r="D19" s="13"/>
    </row>
    <row r="20" spans="1:4" x14ac:dyDescent="0.25">
      <c r="A20" s="56">
        <v>2</v>
      </c>
      <c r="B20" s="56" t="s">
        <v>120</v>
      </c>
      <c r="C20" s="55">
        <v>6488.1</v>
      </c>
      <c r="D20" s="69"/>
    </row>
    <row r="21" spans="1:4" ht="15.75" x14ac:dyDescent="0.25">
      <c r="A21" s="7"/>
      <c r="B21" s="39" t="s">
        <v>7</v>
      </c>
      <c r="C21" s="9"/>
      <c r="D21" s="7"/>
    </row>
    <row r="22" spans="1:4" ht="30" x14ac:dyDescent="0.25">
      <c r="A22" s="11">
        <v>1</v>
      </c>
      <c r="B22" s="11" t="s">
        <v>85</v>
      </c>
      <c r="C22" s="11">
        <v>45900</v>
      </c>
      <c r="D22" s="3"/>
    </row>
    <row r="23" spans="1:4" x14ac:dyDescent="0.25">
      <c r="A23" s="11"/>
      <c r="B23" s="3" t="s">
        <v>9</v>
      </c>
      <c r="C23" s="11"/>
      <c r="D23" s="42"/>
    </row>
    <row r="24" spans="1:4" ht="30" x14ac:dyDescent="0.25">
      <c r="A24" s="13">
        <v>1</v>
      </c>
      <c r="B24" s="11" t="s">
        <v>99</v>
      </c>
      <c r="C24" s="13">
        <v>60457.5</v>
      </c>
      <c r="D24" s="43"/>
    </row>
    <row r="25" spans="1:4" x14ac:dyDescent="0.25">
      <c r="A25" s="13"/>
      <c r="B25" s="12"/>
      <c r="C25" s="12"/>
      <c r="D25" s="12"/>
    </row>
    <row r="26" spans="1:4" x14ac:dyDescent="0.25">
      <c r="A26" s="13"/>
      <c r="B26" s="12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11"/>
      <c r="C28" s="13"/>
      <c r="D28" s="12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2"/>
      <c r="C32" s="13"/>
      <c r="D32" s="13"/>
    </row>
    <row r="33" spans="1:4" x14ac:dyDescent="0.25">
      <c r="A33" s="13"/>
      <c r="B33" s="13"/>
      <c r="C33" s="13"/>
      <c r="D33" s="13"/>
    </row>
    <row r="34" spans="1:4" x14ac:dyDescent="0.25">
      <c r="A34" s="13"/>
      <c r="B34" s="12"/>
      <c r="C34" s="12"/>
      <c r="D34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  <vt:lpstr>заявл.</vt:lpstr>
      <vt:lpstr>работы ТР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2021-02-03T03:23:08Z</cp:lastPrinted>
  <dcterms:created xsi:type="dcterms:W3CDTF">2011-07-25T05:21:17Z</dcterms:created>
  <dcterms:modified xsi:type="dcterms:W3CDTF">2024-01-22T09:11:20Z</dcterms:modified>
</cp:coreProperties>
</file>