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5C7D89AD-AEBB-464B-8A9F-49C3995AB375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5" l="1"/>
  <c r="C18" i="3"/>
  <c r="C17" i="3"/>
  <c r="M16" i="5"/>
  <c r="D63" i="2"/>
  <c r="C63" i="2"/>
  <c r="D69" i="1"/>
  <c r="C69" i="1"/>
  <c r="C26" i="10"/>
  <c r="C25" i="10"/>
  <c r="C23" i="10"/>
  <c r="C13" i="10"/>
  <c r="D8" i="7"/>
  <c r="D16" i="4"/>
  <c r="C13" i="3"/>
  <c r="D57" i="2"/>
  <c r="C57" i="2"/>
  <c r="D64" i="1"/>
  <c r="C64" i="1"/>
  <c r="D6" i="7"/>
  <c r="K10" i="5"/>
  <c r="C53" i="2"/>
  <c r="C59" i="1"/>
  <c r="D15" i="6"/>
  <c r="C15" i="6"/>
  <c r="C48" i="2"/>
  <c r="C55" i="1"/>
  <c r="D11" i="6"/>
  <c r="C41" i="2"/>
  <c r="C50" i="1"/>
  <c r="C37" i="2"/>
  <c r="C45" i="1"/>
  <c r="G18" i="5"/>
  <c r="C14" i="9"/>
  <c r="D6" i="3"/>
  <c r="D8" i="3" s="1"/>
  <c r="D13" i="3" s="1"/>
  <c r="D18" i="3" s="1"/>
  <c r="C33" i="2"/>
  <c r="C40" i="1"/>
  <c r="C9" i="6"/>
  <c r="F11" i="5"/>
  <c r="D14" i="4"/>
  <c r="C14" i="4"/>
  <c r="C13" i="4"/>
  <c r="C12" i="4"/>
  <c r="C8" i="9"/>
  <c r="D8" i="9" s="1"/>
  <c r="D9" i="6"/>
  <c r="C29" i="2"/>
  <c r="C31" i="1"/>
  <c r="C10" i="4"/>
  <c r="D10" i="4" s="1"/>
  <c r="C23" i="2"/>
  <c r="C25" i="1"/>
  <c r="D14" i="9" l="1"/>
  <c r="D7" i="5"/>
  <c r="D8" i="4"/>
  <c r="C18" i="2"/>
  <c r="C21" i="1"/>
  <c r="D6" i="4"/>
  <c r="C14" i="2"/>
  <c r="C15" i="1"/>
  <c r="D15" i="1" s="1"/>
  <c r="B7" i="5"/>
  <c r="C9" i="2"/>
  <c r="D9" i="2" s="1"/>
  <c r="D14" i="2" s="1"/>
  <c r="C8" i="1"/>
  <c r="C10" i="1" s="1"/>
  <c r="D21" i="1" l="1"/>
  <c r="D25" i="1" s="1"/>
  <c r="D31" i="1" s="1"/>
  <c r="D40" i="1" s="1"/>
  <c r="D45" i="1" s="1"/>
  <c r="D50" i="1" s="1"/>
  <c r="D55" i="1" s="1"/>
  <c r="D59" i="1" s="1"/>
  <c r="D18" i="2"/>
  <c r="D23" i="2" s="1"/>
  <c r="D29" i="2" s="1"/>
  <c r="D33" i="2" s="1"/>
  <c r="D37" i="2" s="1"/>
  <c r="D41" i="2" s="1"/>
  <c r="D48" i="2" s="1"/>
  <c r="D53" i="2" s="1"/>
  <c r="N13" i="5"/>
  <c r="M4" i="5" l="1"/>
  <c r="L4" i="5"/>
  <c r="K4" i="5"/>
  <c r="J4" i="5"/>
  <c r="I4" i="5"/>
  <c r="H4" i="5"/>
  <c r="G4" i="5"/>
  <c r="F4" i="5"/>
  <c r="E4" i="5"/>
  <c r="D4" i="5"/>
  <c r="C4" i="5"/>
  <c r="B4" i="5"/>
  <c r="B14" i="5"/>
  <c r="E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D14" i="5"/>
  <c r="C14" i="5"/>
  <c r="K24" i="5" l="1"/>
  <c r="D24" i="5"/>
  <c r="E24" i="5"/>
  <c r="I24" i="5"/>
  <c r="M24" i="5"/>
  <c r="L24" i="5"/>
  <c r="G24" i="5"/>
  <c r="H24" i="5"/>
  <c r="B24" i="5"/>
  <c r="F24" i="5"/>
  <c r="J24" i="5"/>
  <c r="C24" i="5"/>
  <c r="N19" i="5"/>
  <c r="N6" i="5"/>
  <c r="N23" i="5"/>
  <c r="N5" i="5"/>
  <c r="N4" i="5" l="1"/>
  <c r="N10" i="5"/>
  <c r="N9" i="5"/>
  <c r="N15" i="5" l="1"/>
  <c r="N16" i="5"/>
  <c r="N14" i="5"/>
  <c r="N8" i="5" l="1"/>
</calcChain>
</file>

<file path=xl/sharedStrings.xml><?xml version="1.0" encoding="utf-8"?>
<sst xmlns="http://schemas.openxmlformats.org/spreadsheetml/2006/main" count="299" uniqueCount="137">
  <si>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</si>
  <si>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</si>
  <si>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</si>
  <si>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</si>
  <si>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</si>
  <si>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</si>
  <si>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</si>
  <si>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</si>
  <si>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</si>
  <si>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</si>
  <si>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</si>
  <si>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</si>
  <si>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</si>
  <si>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</si>
  <si>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</si>
  <si>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</si>
  <si>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</si>
  <si>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</si>
  <si>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</si>
  <si>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</si>
  <si>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</si>
  <si>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</si>
  <si>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</si>
  <si>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</si>
  <si>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</si>
  <si>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</si>
  <si>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</si>
  <si>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</si>
  <si>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</si>
  <si>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</si>
  <si>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</si>
  <si>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</si>
  <si>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</si>
  <si>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</si>
  <si>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</si>
  <si>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</si>
  <si>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</si>
  <si>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</si>
  <si>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</si>
  <si>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</si>
  <si>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</si>
  <si>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</si>
  <si>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</si>
  <si>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</si>
  <si>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</si>
  <si>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</si>
  <si>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</si>
  <si>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</si>
  <si>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</si>
  <si>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</si>
  <si>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</si>
  <si>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</si>
  <si>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</si>
  <si>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</si>
  <si>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</si>
  <si>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</si>
  <si>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</si>
  <si>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</si>
  <si>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Сосновая,10</t>
  </si>
  <si>
    <t>Техническое обслуживание и снятие показаний общедомового теплосчетчика</t>
  </si>
  <si>
    <t>Директор ООО УК "Крокус"</t>
  </si>
  <si>
    <t>Техническое обслуживание системы видеонаблюдения</t>
  </si>
  <si>
    <t>Техническое обслуживание домофона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</si>
  <si>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</si>
  <si>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</si>
  <si>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</si>
  <si>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</si>
  <si>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Замена кранов  на стояке ХВС, ГВС в подвале №2,3</t>
  </si>
  <si>
    <t>Замена крана  на стояке ГВС в подвале квартира №165</t>
  </si>
  <si>
    <t>Ремонт подъездной двери Подъезд №3</t>
  </si>
  <si>
    <t>Лицевой счёт 2023г</t>
  </si>
  <si>
    <t>Замена заглушки на стояке канализации в подвале №3</t>
  </si>
  <si>
    <t>Итого за февраль</t>
  </si>
  <si>
    <t>Очистка подъездных козырьков от снега 3 шт</t>
  </si>
  <si>
    <t>Выполнение работ по ремонту оборудования станции ХВС</t>
  </si>
  <si>
    <t>Отключение подъездного отопления</t>
  </si>
  <si>
    <t>Обследование квартиры №13 на утечку</t>
  </si>
  <si>
    <t>Итого за март</t>
  </si>
  <si>
    <t>Замена фильтра в подвале</t>
  </si>
  <si>
    <t>Итого за апрель</t>
  </si>
  <si>
    <t xml:space="preserve">Ремонт входной подъездной двери </t>
  </si>
  <si>
    <t>Замена кранов и участка трубы на стояках ГВС в подвале Подъезд №3</t>
  </si>
  <si>
    <t>Отключение  отопления</t>
  </si>
  <si>
    <t>Замена кранов ГВС в подвале №2,3</t>
  </si>
  <si>
    <t>Вывод воды для полива</t>
  </si>
  <si>
    <t>Итого за май</t>
  </si>
  <si>
    <t>Открытие и закрытие окон для мытья</t>
  </si>
  <si>
    <t>Ремонт подъездной двери Подъезд №1</t>
  </si>
  <si>
    <t xml:space="preserve">Итого за май </t>
  </si>
  <si>
    <t xml:space="preserve">Ревизия в ВРУ №1,2, протяжка контактов </t>
  </si>
  <si>
    <t>Замена двух прожекторов и фотореле</t>
  </si>
  <si>
    <t>Покраска бордюр на придомовой территориии</t>
  </si>
  <si>
    <t>Покраска контейнерной площадки под мусорные баки</t>
  </si>
  <si>
    <t>Замена кранв ГВС в подвале №2</t>
  </si>
  <si>
    <t>Автовышка 2 часа</t>
  </si>
  <si>
    <t>Замена кранов на стояках ГВС в подвале №1</t>
  </si>
  <si>
    <t>Замена кранов на стояках ГВС в подвале №3</t>
  </si>
  <si>
    <t>Замена кранов на стояках ГВС на чердаке Подъезд №1</t>
  </si>
  <si>
    <t>Замена кранов на стояках ГВС в подвале №2</t>
  </si>
  <si>
    <t>Итого за июнь</t>
  </si>
  <si>
    <t>Замена доводчика входной двери Подъезд №1</t>
  </si>
  <si>
    <t>Раскидывание песка на детской площадке</t>
  </si>
  <si>
    <t>Скос травы на придомовой территории</t>
  </si>
  <si>
    <t>Привоз песка на придомовую территорию</t>
  </si>
  <si>
    <t>Дезинсекция</t>
  </si>
  <si>
    <t>Промывка и опрессовка системы теплоснабжения</t>
  </si>
  <si>
    <t>Итого за июль</t>
  </si>
  <si>
    <t>Замена стояка канализации в подвале</t>
  </si>
  <si>
    <t>Итого за август</t>
  </si>
  <si>
    <t>Замена светильников Подъезд №1  2 этаж</t>
  </si>
  <si>
    <t>Обработка подвального помещения раствором гипохлорида</t>
  </si>
  <si>
    <t>Итого за сентябрь</t>
  </si>
  <si>
    <t>Установка замка на подвальную дверь Подъез №3</t>
  </si>
  <si>
    <t>Гермитизация балконной плиты Квартира №155</t>
  </si>
  <si>
    <t>Очистка козырьков от мусора и мха</t>
  </si>
  <si>
    <t>Замена светильника в подъезде №2</t>
  </si>
  <si>
    <t>Замена лампочек 4 штук и светильника</t>
  </si>
  <si>
    <t>Итого за октябрь</t>
  </si>
  <si>
    <t>Замена замка входной двери в квартиру по предписанию Квартира №162</t>
  </si>
  <si>
    <t>Ремонт вентиляционного короба Квартира №54</t>
  </si>
  <si>
    <t>Ремонт светильников Подъезд №1,2</t>
  </si>
  <si>
    <t>НОЯБРЬ</t>
  </si>
  <si>
    <t>Установка теплообменника на ГВС после промывки</t>
  </si>
  <si>
    <t>Итого за ноябрь</t>
  </si>
  <si>
    <t>Ремонт тамбуров, цокольного этажа и первого этажа без карманов согласно смете Подъезд №1</t>
  </si>
  <si>
    <t>Ремонт тамбуров, цокольного этажа и первого этажа без левого кармана  согласно смете Подъезд №2</t>
  </si>
  <si>
    <t>Замена доводчика входной двери Подъезд №2</t>
  </si>
  <si>
    <t>Демонтаж теплообменника на промывку, установка заглушки</t>
  </si>
  <si>
    <t>Замена светильников в количестве 6 штук</t>
  </si>
  <si>
    <t xml:space="preserve">Текущий ремонт </t>
  </si>
  <si>
    <t>Замена участка трубы на стояке отопления Квартира №54</t>
  </si>
  <si>
    <t>Итого за декабрь</t>
  </si>
  <si>
    <t xml:space="preserve">Закрытие отдушин </t>
  </si>
  <si>
    <t>Уборка снега с козырьков подъездов №1,2,3</t>
  </si>
  <si>
    <t>Частичный ремонт подъезда №1 по смете</t>
  </si>
  <si>
    <t>Частичный ремонт подъезда №2 по смете</t>
  </si>
  <si>
    <t>Установка доводчика входной двери Подъезд №1,3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</si>
</sst>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0" borderId="6" xfId="0" applyBorder="1"/>
    <xf numFmtId="0" fontId="10" fillId="0" borderId="2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opLeftCell="A54" workbookViewId="0">
      <selection activeCell="D70" sqref="D70"/>
    </sheetView>
  </sheetViews>
  <sheetFormatPr defaultRowHeight="15" x14ac:dyDescent="0.25"/>
  <cols>
    <col min="1" max="1" width="5" customWidth="1"/>
    <col min="2" max="2" width="49.285156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4" t="s">
        <v>66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</row>
    <row r="6" spans="1:8" s="5" customFormat="1" ht="27" customHeight="1" x14ac:dyDescent="0.25">
      <c r="A6" s="11">
        <v>1</v>
      </c>
      <c r="B6" s="11" t="s">
        <v>59</v>
      </c>
      <c r="C6" s="11">
        <v>1223.92</v>
      </c>
      <c r="D6" s="3"/>
      <c r="E6" s="4"/>
      <c r="F6" s="4"/>
    </row>
    <row r="7" spans="1:8" s="5" customFormat="1" ht="60" x14ac:dyDescent="0.25">
      <c r="A7" s="3">
        <v>2</v>
      </c>
      <c r="B7" s="11" t="s">
        <v>63</v>
      </c>
      <c r="C7" s="11">
        <v>935</v>
      </c>
      <c r="D7" s="3"/>
      <c r="E7" s="4"/>
      <c r="F7" s="4"/>
    </row>
    <row r="8" spans="1:8" s="5" customFormat="1" x14ac:dyDescent="0.25">
      <c r="A8" s="3">
        <v>3</v>
      </c>
      <c r="B8" s="11" t="s">
        <v>67</v>
      </c>
      <c r="C8" s="11">
        <f>1214.64+1386.9</f>
        <v>2601.54</v>
      </c>
      <c r="D8" s="3"/>
      <c r="E8" s="4"/>
      <c r="F8" s="4"/>
    </row>
    <row r="9" spans="1:8" s="5" customFormat="1" ht="30" x14ac:dyDescent="0.25">
      <c r="A9" s="3">
        <v>4</v>
      </c>
      <c r="B9" s="11" t="s">
        <v>68</v>
      </c>
      <c r="C9" s="11">
        <v>2052.4</v>
      </c>
      <c r="D9" s="3"/>
      <c r="E9" s="4"/>
      <c r="F9" s="4"/>
    </row>
    <row r="10" spans="1:8" s="5" customFormat="1" x14ac:dyDescent="0.25">
      <c r="A10" s="11"/>
      <c r="B10" s="3" t="s">
        <v>64</v>
      </c>
      <c r="C10" s="3">
        <f>SUM(C6:C9)</f>
        <v>6812.8600000000006</v>
      </c>
      <c r="D10" s="3">
        <v>2158.92</v>
      </c>
      <c r="E10" s="4"/>
      <c r="F10" s="4"/>
    </row>
    <row r="11" spans="1:8" s="5" customFormat="1" x14ac:dyDescent="0.25">
      <c r="A11" s="11"/>
      <c r="B11" s="3" t="s">
        <v>5</v>
      </c>
      <c r="C11" s="11"/>
      <c r="D11" s="11"/>
      <c r="E11" s="4"/>
      <c r="F11" s="4"/>
    </row>
    <row r="12" spans="1:8" s="5" customFormat="1" ht="30" x14ac:dyDescent="0.25">
      <c r="A12" s="11">
        <v>1</v>
      </c>
      <c r="B12" s="11" t="s">
        <v>59</v>
      </c>
      <c r="C12" s="11">
        <v>1223.92</v>
      </c>
      <c r="D12" s="3"/>
      <c r="E12" s="4"/>
      <c r="F12" s="4"/>
    </row>
    <row r="13" spans="1:8" s="5" customFormat="1" ht="60" x14ac:dyDescent="0.25">
      <c r="A13" s="3">
        <v>2</v>
      </c>
      <c r="B13" s="11" t="s">
        <v>63</v>
      </c>
      <c r="C13" s="11">
        <v>935</v>
      </c>
      <c r="D13" s="3"/>
      <c r="E13" s="4"/>
      <c r="F13" s="4"/>
    </row>
    <row r="14" spans="1:8" ht="30" x14ac:dyDescent="0.25">
      <c r="A14" s="11">
        <v>3</v>
      </c>
      <c r="B14" s="11" t="s">
        <v>71</v>
      </c>
      <c r="C14" s="11">
        <v>898.25</v>
      </c>
      <c r="D14" s="3"/>
      <c r="E14" s="1"/>
      <c r="F14" s="1"/>
    </row>
    <row r="15" spans="1:8" x14ac:dyDescent="0.25">
      <c r="A15" s="11"/>
      <c r="B15" s="3" t="s">
        <v>72</v>
      </c>
      <c r="C15" s="3">
        <f>SUM(C12:C14)</f>
        <v>3057.17</v>
      </c>
      <c r="D15" s="3">
        <f>C15+D10</f>
        <v>5216.09</v>
      </c>
      <c r="E15" s="1"/>
      <c r="F15" s="1"/>
    </row>
    <row r="16" spans="1:8" x14ac:dyDescent="0.25">
      <c r="A16" s="11"/>
      <c r="B16" s="3" t="s">
        <v>3</v>
      </c>
      <c r="C16" s="11"/>
      <c r="D16" s="11"/>
      <c r="E16" s="1"/>
      <c r="F16" s="1"/>
    </row>
    <row r="17" spans="1:6" ht="30" x14ac:dyDescent="0.25">
      <c r="A17" s="11">
        <v>1</v>
      </c>
      <c r="B17" s="11" t="s">
        <v>59</v>
      </c>
      <c r="C17" s="11">
        <v>1223.92</v>
      </c>
      <c r="D17" s="3"/>
      <c r="E17" s="1"/>
      <c r="F17" s="1"/>
    </row>
    <row r="18" spans="1:6" ht="60" x14ac:dyDescent="0.25">
      <c r="A18" s="3">
        <v>2</v>
      </c>
      <c r="B18" s="11" t="s">
        <v>63</v>
      </c>
      <c r="C18" s="11">
        <v>935</v>
      </c>
      <c r="D18" s="3"/>
      <c r="E18" s="1"/>
      <c r="F18" s="1"/>
    </row>
    <row r="19" spans="1:6" x14ac:dyDescent="0.25">
      <c r="A19" s="11">
        <v>3</v>
      </c>
      <c r="B19" s="11" t="s">
        <v>75</v>
      </c>
      <c r="C19" s="11">
        <v>327.85</v>
      </c>
      <c r="D19" s="3"/>
      <c r="E19" s="1"/>
      <c r="F19" s="1"/>
    </row>
    <row r="20" spans="1:6" s="5" customFormat="1" x14ac:dyDescent="0.25">
      <c r="A20" s="11">
        <v>4</v>
      </c>
      <c r="B20" s="11" t="s">
        <v>76</v>
      </c>
      <c r="C20" s="11">
        <v>395</v>
      </c>
      <c r="D20" s="3"/>
      <c r="E20" s="4"/>
      <c r="F20" s="4"/>
    </row>
    <row r="21" spans="1:6" s="5" customFormat="1" x14ac:dyDescent="0.25">
      <c r="A21" s="11"/>
      <c r="B21" s="3" t="s">
        <v>77</v>
      </c>
      <c r="C21" s="3">
        <f>SUM(C17:C20)</f>
        <v>2881.77</v>
      </c>
      <c r="D21" s="3">
        <f>C21+D15</f>
        <v>8097.8600000000006</v>
      </c>
      <c r="E21" s="4"/>
      <c r="F21" s="4"/>
    </row>
    <row r="22" spans="1:6" x14ac:dyDescent="0.25">
      <c r="A22" s="11"/>
      <c r="B22" s="3" t="s">
        <v>7</v>
      </c>
      <c r="C22" s="11"/>
      <c r="D22" s="11"/>
      <c r="E22" s="1"/>
      <c r="F22" s="1"/>
    </row>
    <row r="23" spans="1:6" ht="30" x14ac:dyDescent="0.25">
      <c r="A23" s="11">
        <v>1</v>
      </c>
      <c r="B23" s="11" t="s">
        <v>59</v>
      </c>
      <c r="C23" s="11">
        <v>1223.92</v>
      </c>
      <c r="D23" s="3"/>
      <c r="E23" s="1"/>
      <c r="F23" s="1"/>
    </row>
    <row r="24" spans="1:6" ht="60" x14ac:dyDescent="0.25">
      <c r="A24" s="3">
        <v>2</v>
      </c>
      <c r="B24" s="11" t="s">
        <v>63</v>
      </c>
      <c r="C24" s="11">
        <v>935</v>
      </c>
      <c r="D24" s="3"/>
      <c r="E24" s="1"/>
      <c r="F24" s="1"/>
    </row>
    <row r="25" spans="1:6" x14ac:dyDescent="0.25">
      <c r="A25" s="11"/>
      <c r="B25" s="3" t="s">
        <v>79</v>
      </c>
      <c r="C25" s="3">
        <f>SUM(C23:C24)</f>
        <v>2158.92</v>
      </c>
      <c r="D25" s="3">
        <f>C25+D21</f>
        <v>10256.780000000001</v>
      </c>
      <c r="E25" s="1"/>
      <c r="F25" s="1"/>
    </row>
    <row r="26" spans="1:6" x14ac:dyDescent="0.25">
      <c r="A26" s="11"/>
      <c r="B26" s="3" t="s">
        <v>8</v>
      </c>
      <c r="C26" s="11"/>
      <c r="D26" s="11"/>
      <c r="E26" s="1"/>
      <c r="F26" s="1"/>
    </row>
    <row r="27" spans="1:6" ht="30" x14ac:dyDescent="0.25">
      <c r="A27" s="11">
        <v>1</v>
      </c>
      <c r="B27" s="11" t="s">
        <v>59</v>
      </c>
      <c r="C27" s="11">
        <v>1223.92</v>
      </c>
      <c r="D27" s="3"/>
      <c r="E27" s="1"/>
      <c r="F27" s="1"/>
    </row>
    <row r="28" spans="1:6" ht="60" x14ac:dyDescent="0.25">
      <c r="A28" s="3">
        <v>2</v>
      </c>
      <c r="B28" s="11" t="s">
        <v>63</v>
      </c>
      <c r="C28" s="11">
        <v>935</v>
      </c>
      <c r="D28" s="3"/>
      <c r="E28" s="1"/>
      <c r="F28" s="1"/>
    </row>
    <row r="29" spans="1:6" x14ac:dyDescent="0.25">
      <c r="A29" s="11">
        <v>3</v>
      </c>
      <c r="B29" s="11" t="s">
        <v>82</v>
      </c>
      <c r="C29" s="11">
        <v>395</v>
      </c>
      <c r="D29" s="3"/>
      <c r="E29" s="1"/>
      <c r="F29" s="1"/>
    </row>
    <row r="30" spans="1:6" x14ac:dyDescent="0.25">
      <c r="A30" s="11">
        <v>5</v>
      </c>
      <c r="B30" s="11" t="s">
        <v>84</v>
      </c>
      <c r="C30" s="11">
        <v>1207.9000000000001</v>
      </c>
      <c r="D30" s="3"/>
      <c r="E30" s="1"/>
      <c r="F30" s="1"/>
    </row>
    <row r="31" spans="1:6" x14ac:dyDescent="0.25">
      <c r="A31" s="11"/>
      <c r="B31" s="3" t="s">
        <v>85</v>
      </c>
      <c r="C31" s="3">
        <f>SUM(C27:C30)</f>
        <v>3761.82</v>
      </c>
      <c r="D31" s="3">
        <f>C31+D25</f>
        <v>14018.6</v>
      </c>
      <c r="E31" s="1"/>
      <c r="F31" s="1"/>
    </row>
    <row r="32" spans="1:6" x14ac:dyDescent="0.25">
      <c r="A32" s="11"/>
      <c r="B32" s="3" t="s">
        <v>9</v>
      </c>
      <c r="C32" s="11"/>
      <c r="D32" s="11"/>
      <c r="E32" s="1"/>
      <c r="F32" s="1"/>
    </row>
    <row r="33" spans="1:6" ht="30" x14ac:dyDescent="0.25">
      <c r="A33" s="11">
        <v>1</v>
      </c>
      <c r="B33" s="11" t="s">
        <v>59</v>
      </c>
      <c r="C33" s="11">
        <v>1223.92</v>
      </c>
      <c r="D33" s="3"/>
      <c r="E33" s="1"/>
      <c r="F33" s="1"/>
    </row>
    <row r="34" spans="1:6" ht="60" x14ac:dyDescent="0.25">
      <c r="A34" s="3">
        <v>2</v>
      </c>
      <c r="B34" s="11" t="s">
        <v>63</v>
      </c>
      <c r="C34" s="11">
        <v>935</v>
      </c>
      <c r="D34" s="3"/>
      <c r="E34" s="1"/>
      <c r="F34" s="1"/>
    </row>
    <row r="35" spans="1:6" x14ac:dyDescent="0.25">
      <c r="A35" s="11">
        <v>3</v>
      </c>
      <c r="B35" s="11" t="s">
        <v>95</v>
      </c>
      <c r="C35" s="11">
        <v>7917</v>
      </c>
      <c r="D35" s="53"/>
      <c r="E35" s="1"/>
      <c r="F35" s="1"/>
    </row>
    <row r="36" spans="1:6" x14ac:dyDescent="0.25">
      <c r="A36" s="11">
        <v>4</v>
      </c>
      <c r="B36" s="11" t="s">
        <v>96</v>
      </c>
      <c r="C36" s="42">
        <v>16602.3</v>
      </c>
      <c r="D36" s="53"/>
      <c r="E36" s="1"/>
      <c r="F36" s="1"/>
    </row>
    <row r="37" spans="1:6" ht="30" x14ac:dyDescent="0.25">
      <c r="A37" s="11">
        <v>5</v>
      </c>
      <c r="B37" s="11" t="s">
        <v>97</v>
      </c>
      <c r="C37" s="11">
        <v>16329.9</v>
      </c>
      <c r="D37" s="3"/>
      <c r="E37" s="1"/>
      <c r="F37" s="1"/>
    </row>
    <row r="38" spans="1:6" x14ac:dyDescent="0.25">
      <c r="A38" s="11">
        <v>6</v>
      </c>
      <c r="B38" s="11" t="s">
        <v>98</v>
      </c>
      <c r="C38" s="11">
        <v>11354</v>
      </c>
      <c r="D38" s="3"/>
      <c r="E38" s="1"/>
      <c r="F38" s="1"/>
    </row>
    <row r="39" spans="1:6" x14ac:dyDescent="0.25">
      <c r="A39" s="3">
        <v>7</v>
      </c>
      <c r="B39" s="11" t="s">
        <v>95</v>
      </c>
      <c r="C39" s="11">
        <v>7005.7</v>
      </c>
      <c r="D39" s="3"/>
      <c r="E39" s="1"/>
      <c r="F39" s="1"/>
    </row>
    <row r="40" spans="1:6" x14ac:dyDescent="0.25">
      <c r="A40" s="11"/>
      <c r="B40" s="3" t="s">
        <v>99</v>
      </c>
      <c r="C40" s="53">
        <f>SUM(C33:C39)</f>
        <v>61367.82</v>
      </c>
      <c r="D40" s="53">
        <f>C40+D31</f>
        <v>75386.42</v>
      </c>
      <c r="E40" s="1"/>
      <c r="F40" s="1"/>
    </row>
    <row r="41" spans="1:6" x14ac:dyDescent="0.25">
      <c r="A41" s="11"/>
      <c r="B41" s="3" t="s">
        <v>10</v>
      </c>
      <c r="C41" s="11"/>
      <c r="D41" s="11"/>
      <c r="E41" s="1"/>
      <c r="F41" s="1"/>
    </row>
    <row r="42" spans="1:6" ht="30" x14ac:dyDescent="0.25">
      <c r="A42" s="11">
        <v>1</v>
      </c>
      <c r="B42" s="11" t="s">
        <v>59</v>
      </c>
      <c r="C42" s="11">
        <v>1223.92</v>
      </c>
      <c r="D42" s="3"/>
      <c r="E42" s="1"/>
      <c r="F42" s="1"/>
    </row>
    <row r="43" spans="1:6" ht="60" x14ac:dyDescent="0.25">
      <c r="A43" s="3">
        <v>2</v>
      </c>
      <c r="B43" s="11" t="s">
        <v>63</v>
      </c>
      <c r="C43" s="11">
        <v>935</v>
      </c>
      <c r="D43" s="3"/>
      <c r="E43" s="1"/>
      <c r="F43" s="1"/>
    </row>
    <row r="44" spans="1:6" x14ac:dyDescent="0.25">
      <c r="A44" s="3">
        <v>3</v>
      </c>
      <c r="B44" s="11" t="s">
        <v>105</v>
      </c>
      <c r="C44" s="11">
        <v>3851.25</v>
      </c>
      <c r="D44" s="3"/>
      <c r="E44" s="1"/>
      <c r="F44" s="1"/>
    </row>
    <row r="45" spans="1:6" x14ac:dyDescent="0.25">
      <c r="A45" s="11"/>
      <c r="B45" s="3" t="s">
        <v>106</v>
      </c>
      <c r="C45" s="3">
        <f>SUM(C42:C44)</f>
        <v>6010.17</v>
      </c>
      <c r="D45" s="53">
        <f>C45+D40</f>
        <v>81396.59</v>
      </c>
      <c r="E45" s="1"/>
      <c r="F45" s="1"/>
    </row>
    <row r="46" spans="1:6" x14ac:dyDescent="0.25">
      <c r="A46" s="11"/>
      <c r="B46" s="3" t="s">
        <v>11</v>
      </c>
      <c r="C46" s="11"/>
      <c r="D46" s="11"/>
      <c r="E46" s="1"/>
      <c r="F46" s="1"/>
    </row>
    <row r="47" spans="1:6" ht="30" x14ac:dyDescent="0.25">
      <c r="A47" s="11">
        <v>1</v>
      </c>
      <c r="B47" s="11" t="s">
        <v>59</v>
      </c>
      <c r="C47" s="11">
        <v>1223.92</v>
      </c>
      <c r="D47" s="3"/>
      <c r="E47" s="1"/>
      <c r="F47" s="1"/>
    </row>
    <row r="48" spans="1:6" ht="60" x14ac:dyDescent="0.25">
      <c r="A48" s="3">
        <v>2</v>
      </c>
      <c r="B48" s="11" t="s">
        <v>63</v>
      </c>
      <c r="C48" s="11">
        <v>935</v>
      </c>
      <c r="D48" s="3"/>
      <c r="E48" s="1"/>
      <c r="F48" s="1"/>
    </row>
    <row r="49" spans="1:6" x14ac:dyDescent="0.25">
      <c r="A49" s="11">
        <v>3</v>
      </c>
      <c r="B49" s="11" t="s">
        <v>107</v>
      </c>
      <c r="C49" s="11">
        <v>1254.6500000000001</v>
      </c>
      <c r="D49" s="3"/>
      <c r="E49" s="1"/>
      <c r="F49" s="1"/>
    </row>
    <row r="50" spans="1:6" x14ac:dyDescent="0.25">
      <c r="A50" s="11"/>
      <c r="B50" s="3" t="s">
        <v>108</v>
      </c>
      <c r="C50" s="3">
        <f>SUM(C47:C49)</f>
        <v>3413.57</v>
      </c>
      <c r="D50" s="53">
        <f>C50+D45</f>
        <v>84810.16</v>
      </c>
      <c r="E50" s="1"/>
      <c r="F50" s="1"/>
    </row>
    <row r="51" spans="1:6" x14ac:dyDescent="0.25">
      <c r="A51" s="11"/>
      <c r="B51" s="3" t="s">
        <v>12</v>
      </c>
      <c r="C51" s="11"/>
      <c r="D51" s="11"/>
      <c r="E51" s="1"/>
      <c r="F51" s="1"/>
    </row>
    <row r="52" spans="1:6" ht="30" x14ac:dyDescent="0.25">
      <c r="A52" s="11">
        <v>1</v>
      </c>
      <c r="B52" s="11" t="s">
        <v>59</v>
      </c>
      <c r="C52" s="11">
        <v>1223.92</v>
      </c>
      <c r="D52" s="3"/>
      <c r="E52" s="1"/>
      <c r="F52" s="1"/>
    </row>
    <row r="53" spans="1:6" ht="60" x14ac:dyDescent="0.25">
      <c r="A53" s="3">
        <v>2</v>
      </c>
      <c r="B53" s="11" t="s">
        <v>63</v>
      </c>
      <c r="C53" s="11">
        <v>935</v>
      </c>
      <c r="D53" s="3"/>
      <c r="E53" s="1"/>
      <c r="F53" s="1"/>
    </row>
    <row r="54" spans="1:6" ht="30" x14ac:dyDescent="0.25">
      <c r="A54" s="11">
        <v>3</v>
      </c>
      <c r="B54" s="11" t="s">
        <v>110</v>
      </c>
      <c r="C54" s="11">
        <v>517.9</v>
      </c>
      <c r="D54" s="53"/>
      <c r="E54" s="1"/>
      <c r="F54" s="1"/>
    </row>
    <row r="55" spans="1:6" x14ac:dyDescent="0.25">
      <c r="A55" s="11"/>
      <c r="B55" s="3" t="s">
        <v>111</v>
      </c>
      <c r="C55" s="3">
        <f>SUM(C52:C54)</f>
        <v>2676.82</v>
      </c>
      <c r="D55" s="53">
        <f>C55+D50</f>
        <v>87486.98000000001</v>
      </c>
      <c r="E55" s="1"/>
      <c r="F55" s="1"/>
    </row>
    <row r="56" spans="1:6" x14ac:dyDescent="0.25">
      <c r="A56" s="11"/>
      <c r="B56" s="3" t="s">
        <v>13</v>
      </c>
      <c r="C56" s="11"/>
      <c r="D56" s="11"/>
      <c r="E56" s="1"/>
      <c r="F56" s="1"/>
    </row>
    <row r="57" spans="1:6" ht="30" x14ac:dyDescent="0.25">
      <c r="A57" s="11">
        <v>1</v>
      </c>
      <c r="B57" s="11" t="s">
        <v>59</v>
      </c>
      <c r="C57" s="11">
        <v>1223.92</v>
      </c>
      <c r="D57" s="3"/>
      <c r="E57" s="1"/>
      <c r="F57" s="1"/>
    </row>
    <row r="58" spans="1:6" ht="60" x14ac:dyDescent="0.25">
      <c r="A58" s="3">
        <v>2</v>
      </c>
      <c r="B58" s="11" t="s">
        <v>63</v>
      </c>
      <c r="C58" s="11">
        <v>935</v>
      </c>
      <c r="D58" s="3"/>
      <c r="E58" s="1"/>
      <c r="F58" s="1"/>
    </row>
    <row r="59" spans="1:6" x14ac:dyDescent="0.25">
      <c r="A59" s="11"/>
      <c r="B59" s="3" t="s">
        <v>117</v>
      </c>
      <c r="C59" s="3">
        <f>SUM(C57:C58)</f>
        <v>2158.92</v>
      </c>
      <c r="D59" s="53">
        <f>C59+D55</f>
        <v>89645.900000000009</v>
      </c>
      <c r="E59" s="1"/>
      <c r="F59" s="1"/>
    </row>
    <row r="60" spans="1:6" x14ac:dyDescent="0.25">
      <c r="A60" s="11"/>
      <c r="B60" s="3" t="s">
        <v>121</v>
      </c>
      <c r="C60" s="11"/>
      <c r="D60" s="11"/>
      <c r="E60" s="1"/>
      <c r="F60" s="1"/>
    </row>
    <row r="61" spans="1:6" ht="30" x14ac:dyDescent="0.25">
      <c r="A61" s="11">
        <v>1</v>
      </c>
      <c r="B61" s="11" t="s">
        <v>59</v>
      </c>
      <c r="C61" s="11">
        <v>1223.92</v>
      </c>
      <c r="D61" s="3"/>
      <c r="E61" s="1"/>
      <c r="F61" s="1"/>
    </row>
    <row r="62" spans="1:6" ht="60" x14ac:dyDescent="0.25">
      <c r="A62" s="3">
        <v>2</v>
      </c>
      <c r="B62" s="11" t="s">
        <v>63</v>
      </c>
      <c r="C62" s="11">
        <v>935</v>
      </c>
      <c r="D62" s="3"/>
      <c r="E62" s="1"/>
      <c r="F62" s="1"/>
    </row>
    <row r="63" spans="1:6" ht="30" x14ac:dyDescent="0.25">
      <c r="A63" s="11">
        <v>3</v>
      </c>
      <c r="B63" s="11" t="s">
        <v>122</v>
      </c>
      <c r="C63" s="11">
        <v>1185</v>
      </c>
      <c r="D63" s="53"/>
      <c r="E63" s="1"/>
      <c r="F63" s="1"/>
    </row>
    <row r="64" spans="1:6" x14ac:dyDescent="0.25">
      <c r="A64" s="11"/>
      <c r="B64" s="3" t="s">
        <v>123</v>
      </c>
      <c r="C64" s="3">
        <f>SUM(C61:C63)</f>
        <v>3343.92</v>
      </c>
      <c r="D64" s="53">
        <f>C64+D59</f>
        <v>92989.82</v>
      </c>
      <c r="E64" s="1"/>
      <c r="F64" s="1"/>
    </row>
    <row r="65" spans="1:6" x14ac:dyDescent="0.25">
      <c r="A65" s="11"/>
      <c r="B65" s="3" t="s">
        <v>15</v>
      </c>
      <c r="C65" s="11"/>
      <c r="D65" s="11"/>
      <c r="E65" s="1"/>
      <c r="F65" s="1"/>
    </row>
    <row r="66" spans="1:6" ht="30" x14ac:dyDescent="0.25">
      <c r="A66" s="11">
        <v>1</v>
      </c>
      <c r="B66" s="11" t="s">
        <v>59</v>
      </c>
      <c r="C66" s="11">
        <v>1223.92</v>
      </c>
      <c r="D66" s="3"/>
      <c r="E66" s="1"/>
      <c r="F66" s="1"/>
    </row>
    <row r="67" spans="1:6" ht="60" x14ac:dyDescent="0.25">
      <c r="A67" s="3">
        <v>2</v>
      </c>
      <c r="B67" s="11" t="s">
        <v>63</v>
      </c>
      <c r="C67" s="11">
        <v>935</v>
      </c>
      <c r="D67" s="3"/>
      <c r="E67" s="1"/>
      <c r="F67" s="1"/>
    </row>
    <row r="68" spans="1:6" ht="30" x14ac:dyDescent="0.25">
      <c r="A68" s="11">
        <v>3</v>
      </c>
      <c r="B68" s="11" t="s">
        <v>130</v>
      </c>
      <c r="C68" s="11">
        <v>615</v>
      </c>
      <c r="D68" s="53"/>
      <c r="E68" s="1"/>
      <c r="F68" s="1"/>
    </row>
    <row r="69" spans="1:6" x14ac:dyDescent="0.25">
      <c r="A69" s="11"/>
      <c r="B69" s="3" t="s">
        <v>131</v>
      </c>
      <c r="C69" s="3">
        <f>SUM(C66:C68)</f>
        <v>2773.92</v>
      </c>
      <c r="D69" s="53">
        <f>C69+D64</f>
        <v>95763.74</v>
      </c>
      <c r="E69" s="1"/>
      <c r="F69" s="1"/>
    </row>
    <row r="70" spans="1:6" x14ac:dyDescent="0.25">
      <c r="A70" s="11"/>
      <c r="B70" s="3"/>
      <c r="C70" s="3"/>
      <c r="D70" s="53"/>
      <c r="E70" s="1"/>
      <c r="F70" s="1"/>
    </row>
    <row r="71" spans="1:6" x14ac:dyDescent="0.25">
      <c r="A71" s="11"/>
      <c r="B71" s="3"/>
      <c r="C71" s="3"/>
      <c r="D71" s="53"/>
      <c r="E71" s="1"/>
      <c r="F71" s="1"/>
    </row>
    <row r="72" spans="1:6" x14ac:dyDescent="0.25">
      <c r="A72" s="11"/>
      <c r="B72" s="3"/>
      <c r="C72" s="3"/>
      <c r="D72" s="53"/>
      <c r="E72" s="1"/>
      <c r="F72" s="1"/>
    </row>
    <row r="73" spans="1:6" x14ac:dyDescent="0.25">
      <c r="A73" s="11"/>
      <c r="B73" s="3"/>
      <c r="C73" s="3"/>
      <c r="D73" s="53"/>
      <c r="E73" s="1"/>
      <c r="F73" s="1"/>
    </row>
    <row r="74" spans="1:6" x14ac:dyDescent="0.25">
      <c r="A74" s="11"/>
      <c r="B74" s="3"/>
      <c r="C74" s="3"/>
      <c r="D74" s="53"/>
      <c r="E74" s="1"/>
      <c r="F74" s="1"/>
    </row>
    <row r="75" spans="1:6" x14ac:dyDescent="0.25">
      <c r="A75" s="11"/>
      <c r="B75" s="3"/>
      <c r="C75" s="3"/>
      <c r="D75" s="53"/>
      <c r="E75" s="1"/>
      <c r="F75" s="1"/>
    </row>
    <row r="76" spans="1:6" x14ac:dyDescent="0.25">
      <c r="A76" s="11"/>
      <c r="B76" s="40"/>
      <c r="C76" s="11"/>
      <c r="D76" s="11"/>
      <c r="E76" s="1"/>
      <c r="F7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4D64-7652-47BB-815D-2EF49880CBF3}">
  <dimension ref="A1:H31"/>
  <sheetViews>
    <sheetView workbookViewId="0">
      <selection activeCell="B19" sqref="B1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4" t="s">
        <v>66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58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129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9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100</v>
      </c>
      <c r="C6" s="39">
        <v>3200</v>
      </c>
      <c r="D6" s="3"/>
    </row>
    <row r="7" spans="1:8" x14ac:dyDescent="0.25">
      <c r="A7" s="13"/>
      <c r="B7" s="12" t="s">
        <v>13</v>
      </c>
      <c r="C7" s="16"/>
      <c r="D7" s="12"/>
    </row>
    <row r="8" spans="1:8" x14ac:dyDescent="0.25">
      <c r="A8" s="13">
        <v>4</v>
      </c>
      <c r="B8" s="11" t="s">
        <v>119</v>
      </c>
      <c r="C8" s="11">
        <v>9591.5</v>
      </c>
      <c r="D8" s="12"/>
    </row>
    <row r="9" spans="1:8" x14ac:dyDescent="0.25">
      <c r="A9" s="32"/>
      <c r="B9" s="33" t="s">
        <v>14</v>
      </c>
      <c r="C9" s="12"/>
      <c r="D9" s="12"/>
    </row>
    <row r="10" spans="1:8" ht="30" x14ac:dyDescent="0.25">
      <c r="A10" s="14">
        <v>1</v>
      </c>
      <c r="B10" s="63" t="s">
        <v>124</v>
      </c>
      <c r="C10" s="15">
        <v>44297.17</v>
      </c>
      <c r="D10" s="52"/>
    </row>
    <row r="11" spans="1:8" ht="45" x14ac:dyDescent="0.25">
      <c r="A11" s="13">
        <v>2</v>
      </c>
      <c r="B11" s="63" t="s">
        <v>125</v>
      </c>
      <c r="C11" s="13">
        <v>31478.14</v>
      </c>
      <c r="D11" s="13"/>
    </row>
    <row r="12" spans="1:8" x14ac:dyDescent="0.25">
      <c r="A12" s="13">
        <v>3</v>
      </c>
      <c r="B12" s="11" t="s">
        <v>126</v>
      </c>
      <c r="C12" s="13">
        <v>3200</v>
      </c>
      <c r="D12" s="13"/>
    </row>
    <row r="13" spans="1:8" x14ac:dyDescent="0.25">
      <c r="A13" s="13"/>
      <c r="B13" s="12" t="s">
        <v>123</v>
      </c>
      <c r="C13" s="12">
        <f>SUM(C10:C12)</f>
        <v>78975.31</v>
      </c>
      <c r="D13" s="12"/>
    </row>
    <row r="14" spans="1:8" x14ac:dyDescent="0.25">
      <c r="A14" s="59"/>
      <c r="B14" s="58" t="s">
        <v>13</v>
      </c>
      <c r="C14" s="59"/>
      <c r="D14" s="3"/>
    </row>
    <row r="15" spans="1:8" x14ac:dyDescent="0.25">
      <c r="A15" s="59">
        <v>1</v>
      </c>
      <c r="B15" s="59" t="s">
        <v>120</v>
      </c>
      <c r="C15" s="58">
        <v>2117.5</v>
      </c>
      <c r="D15" s="3"/>
    </row>
    <row r="16" spans="1:8" x14ac:dyDescent="0.25">
      <c r="A16" s="9"/>
      <c r="B16" s="3" t="s">
        <v>14</v>
      </c>
      <c r="C16" s="35"/>
      <c r="D16" s="9"/>
    </row>
    <row r="17" spans="1:4" x14ac:dyDescent="0.25">
      <c r="A17" s="9">
        <v>1</v>
      </c>
      <c r="B17" s="11" t="s">
        <v>128</v>
      </c>
      <c r="C17" s="19">
        <v>3142.5</v>
      </c>
      <c r="D17" s="3"/>
    </row>
    <row r="18" spans="1:4" ht="15.75" x14ac:dyDescent="0.25">
      <c r="A18" s="7"/>
      <c r="B18" s="38" t="s">
        <v>5</v>
      </c>
      <c r="C18" s="9"/>
      <c r="D18" s="7"/>
    </row>
    <row r="19" spans="1:4" ht="30" x14ac:dyDescent="0.25">
      <c r="A19" s="11">
        <v>1</v>
      </c>
      <c r="B19" s="11" t="s">
        <v>74</v>
      </c>
      <c r="C19" s="11">
        <v>9000</v>
      </c>
      <c r="D19" s="3"/>
    </row>
    <row r="20" spans="1:4" x14ac:dyDescent="0.25">
      <c r="A20" s="11"/>
      <c r="B20" s="3" t="s">
        <v>3</v>
      </c>
      <c r="C20" s="11"/>
      <c r="D20" s="42"/>
    </row>
    <row r="21" spans="1:4" x14ac:dyDescent="0.25">
      <c r="A21" s="12">
        <v>1</v>
      </c>
      <c r="B21" s="13" t="s">
        <v>78</v>
      </c>
      <c r="C21" s="12">
        <v>7388.5</v>
      </c>
      <c r="D21" s="43"/>
    </row>
    <row r="22" spans="1:4" x14ac:dyDescent="0.25">
      <c r="A22" s="13"/>
      <c r="B22" s="3" t="s">
        <v>7</v>
      </c>
      <c r="C22" s="13"/>
      <c r="D22" s="44"/>
    </row>
    <row r="23" spans="1:4" ht="30" x14ac:dyDescent="0.25">
      <c r="A23" s="13">
        <v>1</v>
      </c>
      <c r="B23" s="11" t="s">
        <v>81</v>
      </c>
      <c r="C23" s="13">
        <f>8258.6+8850.01+8642.3</f>
        <v>25750.91</v>
      </c>
      <c r="D23" s="43"/>
    </row>
    <row r="24" spans="1:4" x14ac:dyDescent="0.25">
      <c r="A24" s="13"/>
      <c r="B24" s="3" t="s">
        <v>8</v>
      </c>
      <c r="C24" s="13"/>
      <c r="D24" s="43"/>
    </row>
    <row r="25" spans="1:4" x14ac:dyDescent="0.25">
      <c r="A25" s="3">
        <v>1</v>
      </c>
      <c r="B25" s="11" t="s">
        <v>83</v>
      </c>
      <c r="C25" s="11">
        <f>10696.7+17627.2</f>
        <v>28323.9</v>
      </c>
      <c r="D25" s="3"/>
    </row>
    <row r="26" spans="1:4" x14ac:dyDescent="0.25">
      <c r="A26" s="12">
        <v>2</v>
      </c>
      <c r="B26" s="11" t="s">
        <v>93</v>
      </c>
      <c r="C26" s="13">
        <f>10476.2+7335.9</f>
        <v>17812.099999999999</v>
      </c>
      <c r="D26" s="43"/>
    </row>
    <row r="27" spans="1:4" x14ac:dyDescent="0.25">
      <c r="A27" s="13"/>
      <c r="B27" s="3" t="s">
        <v>14</v>
      </c>
      <c r="C27" s="13"/>
      <c r="D27" s="13"/>
    </row>
    <row r="28" spans="1:4" ht="30" x14ac:dyDescent="0.25">
      <c r="A28" s="13">
        <v>1</v>
      </c>
      <c r="B28" s="11" t="s">
        <v>127</v>
      </c>
      <c r="C28" s="12">
        <v>8827.2000000000007</v>
      </c>
      <c r="D28" s="43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37" workbookViewId="0">
      <selection activeCell="D64" sqref="D64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4" t="s">
        <v>66</v>
      </c>
      <c r="C1" s="64"/>
      <c r="D1" s="64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4" t="s">
        <v>6</v>
      </c>
      <c r="C3" s="64"/>
      <c r="D3" s="64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ht="30" x14ac:dyDescent="0.25">
      <c r="A6" s="11">
        <v>1</v>
      </c>
      <c r="B6" s="11" t="s">
        <v>61</v>
      </c>
      <c r="C6" s="11">
        <v>4730</v>
      </c>
      <c r="D6" s="3"/>
      <c r="H6"/>
      <c r="I6"/>
      <c r="J6"/>
      <c r="K6"/>
      <c r="L6"/>
      <c r="M6"/>
      <c r="N6"/>
      <c r="O6"/>
    </row>
    <row r="7" spans="1:15" s="4" customFormat="1" x14ac:dyDescent="0.25">
      <c r="A7" s="11">
        <v>2</v>
      </c>
      <c r="B7" s="11" t="s">
        <v>62</v>
      </c>
      <c r="C7" s="11">
        <v>6156</v>
      </c>
      <c r="D7" s="3"/>
      <c r="F7" s="1"/>
      <c r="H7"/>
      <c r="I7"/>
      <c r="J7"/>
      <c r="K7"/>
      <c r="L7"/>
      <c r="M7"/>
      <c r="N7"/>
      <c r="O7"/>
    </row>
    <row r="8" spans="1:15" s="4" customFormat="1" x14ac:dyDescent="0.25">
      <c r="A8" s="11">
        <v>3</v>
      </c>
      <c r="B8" s="11" t="s">
        <v>69</v>
      </c>
      <c r="C8" s="11">
        <v>1266.7</v>
      </c>
      <c r="D8" s="3"/>
      <c r="H8"/>
      <c r="I8"/>
      <c r="J8"/>
      <c r="K8"/>
      <c r="L8"/>
      <c r="M8"/>
      <c r="N8"/>
      <c r="O8"/>
    </row>
    <row r="9" spans="1:15" s="1" customFormat="1" ht="15" customHeight="1" x14ac:dyDescent="0.25">
      <c r="A9" s="11"/>
      <c r="B9" s="3" t="s">
        <v>64</v>
      </c>
      <c r="C9" s="3">
        <f>SUM(C6:C8)</f>
        <v>12152.7</v>
      </c>
      <c r="D9" s="3">
        <f>C9</f>
        <v>12152.7</v>
      </c>
      <c r="H9"/>
      <c r="I9"/>
      <c r="J9"/>
      <c r="K9"/>
      <c r="L9"/>
      <c r="M9"/>
      <c r="N9"/>
      <c r="O9"/>
    </row>
    <row r="10" spans="1:15" s="1" customFormat="1" ht="15" customHeight="1" x14ac:dyDescent="0.25">
      <c r="A10" s="7"/>
      <c r="B10" s="3" t="s">
        <v>5</v>
      </c>
      <c r="C10" s="7"/>
      <c r="D10" s="7"/>
      <c r="H10"/>
      <c r="I10"/>
      <c r="J10"/>
      <c r="K10"/>
      <c r="L10"/>
      <c r="M10"/>
      <c r="N10"/>
      <c r="O10"/>
    </row>
    <row r="11" spans="1:15" s="1" customFormat="1" ht="30" x14ac:dyDescent="0.25">
      <c r="A11" s="11">
        <v>1</v>
      </c>
      <c r="B11" s="11" t="s">
        <v>61</v>
      </c>
      <c r="C11" s="11">
        <v>4730</v>
      </c>
      <c r="D11" s="3"/>
      <c r="H11"/>
      <c r="I11"/>
      <c r="J11"/>
      <c r="K11"/>
      <c r="L11"/>
      <c r="M11"/>
      <c r="N11"/>
      <c r="O11"/>
    </row>
    <row r="12" spans="1:15" s="1" customFormat="1" x14ac:dyDescent="0.25">
      <c r="A12" s="11">
        <v>2</v>
      </c>
      <c r="B12" s="11" t="s">
        <v>62</v>
      </c>
      <c r="C12" s="11">
        <v>6156</v>
      </c>
      <c r="D12" s="3"/>
      <c r="H12"/>
      <c r="I12"/>
      <c r="J12"/>
      <c r="K12"/>
      <c r="L12"/>
      <c r="M12"/>
      <c r="N12"/>
      <c r="O12"/>
    </row>
    <row r="13" spans="1:15" s="1" customFormat="1" ht="15.75" customHeight="1" x14ac:dyDescent="0.25">
      <c r="A13" s="11">
        <v>3</v>
      </c>
      <c r="B13" s="11" t="s">
        <v>73</v>
      </c>
      <c r="C13" s="11">
        <v>765</v>
      </c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11"/>
      <c r="B14" s="3" t="s">
        <v>72</v>
      </c>
      <c r="C14" s="3">
        <f>SUM(C11:C13)</f>
        <v>11651</v>
      </c>
      <c r="D14" s="3">
        <f>C14+D9</f>
        <v>23803.7</v>
      </c>
      <c r="H14"/>
      <c r="I14"/>
      <c r="J14"/>
      <c r="K14"/>
      <c r="L14"/>
      <c r="M14"/>
      <c r="N14"/>
      <c r="O14"/>
    </row>
    <row r="15" spans="1:15" s="1" customFormat="1" x14ac:dyDescent="0.25">
      <c r="A15" s="7"/>
      <c r="B15" s="3" t="s">
        <v>3</v>
      </c>
      <c r="C15" s="7"/>
      <c r="D15" s="7"/>
      <c r="H15"/>
      <c r="I15"/>
      <c r="J15"/>
      <c r="K15"/>
      <c r="L15"/>
      <c r="M15"/>
      <c r="N15"/>
      <c r="O15"/>
    </row>
    <row r="16" spans="1:15" s="1" customFormat="1" ht="30" x14ac:dyDescent="0.25">
      <c r="A16" s="11">
        <v>1</v>
      </c>
      <c r="B16" s="11" t="s">
        <v>61</v>
      </c>
      <c r="C16" s="11">
        <v>4730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11">
        <v>2</v>
      </c>
      <c r="B17" s="11" t="s">
        <v>62</v>
      </c>
      <c r="C17" s="11">
        <v>6156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11"/>
      <c r="B18" s="3" t="s">
        <v>77</v>
      </c>
      <c r="C18" s="3">
        <f>SUM(C16:C17)</f>
        <v>10886</v>
      </c>
      <c r="D18" s="3">
        <f>C18+D14</f>
        <v>34689.699999999997</v>
      </c>
      <c r="H18"/>
      <c r="I18"/>
      <c r="J18"/>
      <c r="K18"/>
      <c r="L18"/>
      <c r="M18"/>
      <c r="N18"/>
      <c r="O18"/>
    </row>
    <row r="19" spans="1:15" s="4" customFormat="1" x14ac:dyDescent="0.25">
      <c r="A19" s="7"/>
      <c r="B19" s="3" t="s">
        <v>7</v>
      </c>
      <c r="C19" s="7"/>
      <c r="D19" s="7"/>
      <c r="H19"/>
      <c r="I19"/>
      <c r="J19"/>
      <c r="K19"/>
      <c r="L19"/>
      <c r="M19"/>
      <c r="N19"/>
      <c r="O19"/>
    </row>
    <row r="20" spans="1:15" s="4" customFormat="1" ht="30" x14ac:dyDescent="0.25">
      <c r="A20" s="11">
        <v>1</v>
      </c>
      <c r="B20" s="11" t="s">
        <v>61</v>
      </c>
      <c r="C20" s="11">
        <v>4730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11">
        <v>2</v>
      </c>
      <c r="B21" s="11" t="s">
        <v>62</v>
      </c>
      <c r="C21" s="11">
        <v>6156</v>
      </c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11">
        <v>3</v>
      </c>
      <c r="B22" s="11" t="s">
        <v>80</v>
      </c>
      <c r="C22" s="11">
        <v>1185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11"/>
      <c r="B23" s="3" t="s">
        <v>79</v>
      </c>
      <c r="C23" s="3">
        <f>SUM(C20:C22)</f>
        <v>12071</v>
      </c>
      <c r="D23" s="3">
        <f>C23+D18</f>
        <v>46760.7</v>
      </c>
      <c r="H23"/>
      <c r="I23"/>
      <c r="J23"/>
      <c r="K23"/>
      <c r="L23"/>
      <c r="M23"/>
      <c r="N23"/>
      <c r="O23"/>
    </row>
    <row r="24" spans="1:15" s="1" customFormat="1" x14ac:dyDescent="0.25">
      <c r="A24" s="7"/>
      <c r="B24" s="3" t="s">
        <v>8</v>
      </c>
      <c r="C24" s="7"/>
      <c r="D24" s="7"/>
      <c r="H24"/>
      <c r="I24"/>
      <c r="J24"/>
      <c r="K24"/>
      <c r="L24"/>
      <c r="M24"/>
      <c r="N24"/>
      <c r="O24"/>
    </row>
    <row r="25" spans="1:15" s="4" customFormat="1" ht="30" x14ac:dyDescent="0.25">
      <c r="A25" s="11">
        <v>1</v>
      </c>
      <c r="B25" s="11" t="s">
        <v>61</v>
      </c>
      <c r="C25" s="11">
        <v>4730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11">
        <v>2</v>
      </c>
      <c r="B26" s="11" t="s">
        <v>62</v>
      </c>
      <c r="C26" s="11">
        <v>6156</v>
      </c>
      <c r="D26" s="3"/>
      <c r="H26"/>
      <c r="I26"/>
      <c r="J26"/>
      <c r="K26"/>
      <c r="L26"/>
      <c r="M26"/>
      <c r="N26"/>
      <c r="O26"/>
    </row>
    <row r="27" spans="1:15" s="1" customFormat="1" x14ac:dyDescent="0.25">
      <c r="A27" s="11">
        <v>3</v>
      </c>
      <c r="B27" s="11" t="s">
        <v>86</v>
      </c>
      <c r="C27" s="11">
        <v>765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11">
        <v>4</v>
      </c>
      <c r="B28" s="11" t="s">
        <v>87</v>
      </c>
      <c r="C28" s="11">
        <v>827.5</v>
      </c>
      <c r="D28" s="3"/>
      <c r="H28"/>
      <c r="I28"/>
      <c r="J28"/>
      <c r="K28"/>
      <c r="L28"/>
      <c r="M28"/>
      <c r="N28"/>
      <c r="O28"/>
    </row>
    <row r="29" spans="1:15" s="1" customFormat="1" x14ac:dyDescent="0.25">
      <c r="A29" s="11"/>
      <c r="B29" s="3" t="s">
        <v>88</v>
      </c>
      <c r="C29" s="3">
        <f>SUM(C25:C28)</f>
        <v>12478.5</v>
      </c>
      <c r="D29" s="3">
        <f>C29+D23</f>
        <v>59239.199999999997</v>
      </c>
      <c r="H29"/>
      <c r="I29"/>
      <c r="J29"/>
      <c r="K29"/>
      <c r="L29"/>
      <c r="M29"/>
      <c r="N29"/>
      <c r="O29"/>
    </row>
    <row r="30" spans="1:15" s="1" customFormat="1" x14ac:dyDescent="0.25">
      <c r="A30" s="7"/>
      <c r="B30" s="3" t="s">
        <v>9</v>
      </c>
      <c r="C30" s="7"/>
      <c r="D30" s="7"/>
      <c r="H30"/>
      <c r="I30"/>
      <c r="J30"/>
      <c r="K30"/>
      <c r="L30"/>
      <c r="M30"/>
      <c r="N30"/>
      <c r="O30"/>
    </row>
    <row r="31" spans="1:15" s="1" customFormat="1" ht="30" x14ac:dyDescent="0.25">
      <c r="A31" s="11">
        <v>1</v>
      </c>
      <c r="B31" s="11" t="s">
        <v>61</v>
      </c>
      <c r="C31" s="11">
        <v>4730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11">
        <v>2</v>
      </c>
      <c r="B32" s="11" t="s">
        <v>62</v>
      </c>
      <c r="C32" s="11">
        <v>6156</v>
      </c>
      <c r="D32" s="3"/>
    </row>
    <row r="33" spans="1:4" x14ac:dyDescent="0.25">
      <c r="A33" s="13"/>
      <c r="B33" s="3" t="s">
        <v>99</v>
      </c>
      <c r="C33" s="12">
        <f>SUM(C31:C32)</f>
        <v>10886</v>
      </c>
      <c r="D33" s="12">
        <f>C33+D29</f>
        <v>70125.2</v>
      </c>
    </row>
    <row r="34" spans="1:4" x14ac:dyDescent="0.25">
      <c r="A34" s="7"/>
      <c r="B34" s="3" t="s">
        <v>10</v>
      </c>
      <c r="C34" s="7"/>
      <c r="D34" s="7"/>
    </row>
    <row r="35" spans="1:4" ht="30" x14ac:dyDescent="0.25">
      <c r="A35" s="11">
        <v>1</v>
      </c>
      <c r="B35" s="11" t="s">
        <v>61</v>
      </c>
      <c r="C35" s="11">
        <v>4730</v>
      </c>
      <c r="D35" s="3"/>
    </row>
    <row r="36" spans="1:4" x14ac:dyDescent="0.25">
      <c r="A36" s="11">
        <v>2</v>
      </c>
      <c r="B36" s="11" t="s">
        <v>62</v>
      </c>
      <c r="C36" s="11">
        <v>6156</v>
      </c>
      <c r="D36" s="3"/>
    </row>
    <row r="37" spans="1:4" x14ac:dyDescent="0.25">
      <c r="A37" s="13"/>
      <c r="B37" s="3" t="s">
        <v>99</v>
      </c>
      <c r="C37" s="12">
        <f>SUM(C35:C36)</f>
        <v>10886</v>
      </c>
      <c r="D37" s="12">
        <f>C37+D33</f>
        <v>81011.199999999997</v>
      </c>
    </row>
    <row r="38" spans="1:4" x14ac:dyDescent="0.25">
      <c r="A38" s="7"/>
      <c r="B38" s="3" t="s">
        <v>11</v>
      </c>
      <c r="C38" s="7"/>
      <c r="D38" s="7"/>
    </row>
    <row r="39" spans="1:4" ht="30" x14ac:dyDescent="0.25">
      <c r="A39" s="11">
        <v>1</v>
      </c>
      <c r="B39" s="11" t="s">
        <v>61</v>
      </c>
      <c r="C39" s="11">
        <v>4730</v>
      </c>
      <c r="D39" s="3"/>
    </row>
    <row r="40" spans="1:4" x14ac:dyDescent="0.25">
      <c r="A40" s="11">
        <v>2</v>
      </c>
      <c r="B40" s="11" t="s">
        <v>62</v>
      </c>
      <c r="C40" s="11">
        <v>6156</v>
      </c>
      <c r="D40" s="3"/>
    </row>
    <row r="41" spans="1:4" x14ac:dyDescent="0.25">
      <c r="A41" s="13"/>
      <c r="B41" s="3" t="s">
        <v>108</v>
      </c>
      <c r="C41" s="3">
        <f>SUM(C39:C40)</f>
        <v>10886</v>
      </c>
      <c r="D41" s="12">
        <f>C41+D37</f>
        <v>91897.2</v>
      </c>
    </row>
    <row r="42" spans="1:4" x14ac:dyDescent="0.25">
      <c r="A42" s="7"/>
      <c r="B42" s="3" t="s">
        <v>12</v>
      </c>
      <c r="C42" s="7"/>
      <c r="D42" s="7"/>
    </row>
    <row r="43" spans="1:4" ht="30" x14ac:dyDescent="0.25">
      <c r="A43" s="11">
        <v>1</v>
      </c>
      <c r="B43" s="11" t="s">
        <v>61</v>
      </c>
      <c r="C43" s="11">
        <v>4730</v>
      </c>
      <c r="D43" s="3"/>
    </row>
    <row r="44" spans="1:4" x14ac:dyDescent="0.25">
      <c r="A44" s="11">
        <v>2</v>
      </c>
      <c r="B44" s="11" t="s">
        <v>62</v>
      </c>
      <c r="C44" s="11">
        <v>6156</v>
      </c>
      <c r="D44" s="3"/>
    </row>
    <row r="45" spans="1:4" ht="15" customHeight="1" x14ac:dyDescent="0.25">
      <c r="A45" s="11">
        <v>3</v>
      </c>
      <c r="B45" s="11" t="s">
        <v>112</v>
      </c>
      <c r="C45" s="11">
        <v>470</v>
      </c>
      <c r="D45" s="3"/>
    </row>
    <row r="46" spans="1:4" x14ac:dyDescent="0.25">
      <c r="A46" s="11">
        <v>4</v>
      </c>
      <c r="B46" s="11" t="s">
        <v>113</v>
      </c>
      <c r="C46" s="11">
        <v>6878.84</v>
      </c>
      <c r="D46" s="3"/>
    </row>
    <row r="47" spans="1:4" x14ac:dyDescent="0.25">
      <c r="A47" s="11">
        <v>5</v>
      </c>
      <c r="B47" s="11" t="s">
        <v>114</v>
      </c>
      <c r="C47" s="11">
        <v>2040</v>
      </c>
      <c r="D47" s="3"/>
    </row>
    <row r="48" spans="1:4" x14ac:dyDescent="0.25">
      <c r="A48" s="13"/>
      <c r="B48" s="3" t="s">
        <v>111</v>
      </c>
      <c r="C48" s="3">
        <f>SUM(C43:C47)</f>
        <v>20274.84</v>
      </c>
      <c r="D48" s="12">
        <f>C48+D41</f>
        <v>112172.04</v>
      </c>
    </row>
    <row r="49" spans="1:4" x14ac:dyDescent="0.25">
      <c r="A49" s="7"/>
      <c r="B49" s="3" t="s">
        <v>13</v>
      </c>
      <c r="C49" s="7"/>
      <c r="D49" s="7"/>
    </row>
    <row r="50" spans="1:4" ht="30" x14ac:dyDescent="0.25">
      <c r="A50" s="11">
        <v>1</v>
      </c>
      <c r="B50" s="11" t="s">
        <v>61</v>
      </c>
      <c r="C50" s="11">
        <v>4730</v>
      </c>
      <c r="D50" s="3"/>
    </row>
    <row r="51" spans="1:4" x14ac:dyDescent="0.25">
      <c r="A51" s="11">
        <v>2</v>
      </c>
      <c r="B51" s="11" t="s">
        <v>62</v>
      </c>
      <c r="C51" s="11">
        <v>6156</v>
      </c>
      <c r="D51" s="3"/>
    </row>
    <row r="52" spans="1:4" ht="30" x14ac:dyDescent="0.25">
      <c r="A52" s="11">
        <v>3</v>
      </c>
      <c r="B52" s="11" t="s">
        <v>118</v>
      </c>
      <c r="C52" s="11">
        <v>1414.4</v>
      </c>
      <c r="D52" s="3"/>
    </row>
    <row r="53" spans="1:4" x14ac:dyDescent="0.25">
      <c r="A53" s="11"/>
      <c r="B53" s="3" t="s">
        <v>117</v>
      </c>
      <c r="C53" s="3">
        <f>SUM(C50:C52)</f>
        <v>12300.4</v>
      </c>
      <c r="D53" s="3">
        <f>C53+D48</f>
        <v>124472.43999999999</v>
      </c>
    </row>
    <row r="54" spans="1:4" x14ac:dyDescent="0.25">
      <c r="A54" s="7"/>
      <c r="B54" s="3" t="s">
        <v>14</v>
      </c>
      <c r="C54" s="7"/>
      <c r="D54" s="7"/>
    </row>
    <row r="55" spans="1:4" ht="30" x14ac:dyDescent="0.25">
      <c r="A55" s="11">
        <v>1</v>
      </c>
      <c r="B55" s="11" t="s">
        <v>61</v>
      </c>
      <c r="C55" s="11">
        <v>4730</v>
      </c>
      <c r="D55" s="3"/>
    </row>
    <row r="56" spans="1:4" x14ac:dyDescent="0.25">
      <c r="A56" s="11">
        <v>2</v>
      </c>
      <c r="B56" s="11" t="s">
        <v>62</v>
      </c>
      <c r="C56" s="11">
        <v>6156</v>
      </c>
      <c r="D56" s="3"/>
    </row>
    <row r="57" spans="1:4" x14ac:dyDescent="0.25">
      <c r="A57" s="13"/>
      <c r="B57" s="3" t="s">
        <v>123</v>
      </c>
      <c r="C57" s="3">
        <f>SUM(C55:C56)</f>
        <v>10886</v>
      </c>
      <c r="D57" s="12">
        <f>C57+D53</f>
        <v>135358.44</v>
      </c>
    </row>
    <row r="58" spans="1:4" x14ac:dyDescent="0.25">
      <c r="A58" s="7"/>
      <c r="B58" s="3" t="s">
        <v>15</v>
      </c>
      <c r="C58" s="7"/>
      <c r="D58" s="7"/>
    </row>
    <row r="59" spans="1:4" ht="30" x14ac:dyDescent="0.25">
      <c r="A59" s="11">
        <v>1</v>
      </c>
      <c r="B59" s="11" t="s">
        <v>61</v>
      </c>
      <c r="C59" s="11">
        <v>4730</v>
      </c>
      <c r="D59" s="3"/>
    </row>
    <row r="60" spans="1:4" x14ac:dyDescent="0.25">
      <c r="A60" s="11">
        <v>2</v>
      </c>
      <c r="B60" s="11" t="s">
        <v>62</v>
      </c>
      <c r="C60" s="11">
        <v>6156</v>
      </c>
      <c r="D60" s="3"/>
    </row>
    <row r="61" spans="1:4" x14ac:dyDescent="0.25">
      <c r="A61" s="13">
        <v>3</v>
      </c>
      <c r="B61" s="11" t="s">
        <v>132</v>
      </c>
      <c r="C61" s="13">
        <v>255</v>
      </c>
      <c r="D61" s="12"/>
    </row>
    <row r="62" spans="1:4" x14ac:dyDescent="0.25">
      <c r="A62" s="13">
        <v>4</v>
      </c>
      <c r="B62" s="11" t="s">
        <v>133</v>
      </c>
      <c r="C62" s="13">
        <v>765</v>
      </c>
      <c r="D62" s="12"/>
    </row>
    <row r="63" spans="1:4" x14ac:dyDescent="0.25">
      <c r="A63" s="13"/>
      <c r="B63" s="3" t="s">
        <v>131</v>
      </c>
      <c r="C63" s="12">
        <f>SUM(C59:C62)</f>
        <v>11906</v>
      </c>
      <c r="D63" s="12">
        <f>C63+D57</f>
        <v>147264.44</v>
      </c>
    </row>
    <row r="64" spans="1:4" x14ac:dyDescent="0.25">
      <c r="A64" s="13"/>
      <c r="B64" s="3"/>
      <c r="C64" s="12"/>
      <c r="D64" s="12"/>
    </row>
    <row r="65" spans="1:4" x14ac:dyDescent="0.25">
      <c r="A65" s="13"/>
      <c r="B65" s="3"/>
      <c r="C65" s="13"/>
      <c r="D65" s="12"/>
    </row>
    <row r="66" spans="1:4" x14ac:dyDescent="0.25">
      <c r="A66" s="13"/>
      <c r="B66" s="11"/>
      <c r="C66" s="13"/>
      <c r="D66" s="12"/>
    </row>
    <row r="67" spans="1:4" x14ac:dyDescent="0.25">
      <c r="A67" s="13"/>
      <c r="B67" s="11"/>
      <c r="C67" s="13"/>
      <c r="D67" s="12"/>
    </row>
    <row r="68" spans="1:4" x14ac:dyDescent="0.25">
      <c r="A68" s="13"/>
      <c r="B68" s="3"/>
      <c r="C68" s="12"/>
      <c r="D68" s="12"/>
    </row>
    <row r="69" spans="1:4" x14ac:dyDescent="0.25">
      <c r="A69" s="13"/>
      <c r="B69" s="3"/>
      <c r="C69" s="13"/>
      <c r="D69" s="12"/>
    </row>
    <row r="70" spans="1:4" x14ac:dyDescent="0.25">
      <c r="A70" s="13"/>
      <c r="B70" s="11"/>
      <c r="C70" s="13"/>
      <c r="D70" s="12"/>
    </row>
    <row r="71" spans="1:4" x14ac:dyDescent="0.25">
      <c r="A71" s="13"/>
      <c r="B71" s="11"/>
      <c r="C71" s="13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3"/>
    </row>
    <row r="74" spans="1:4" x14ac:dyDescent="0.25">
      <c r="A74" s="13"/>
      <c r="B74" s="55"/>
      <c r="C74" s="13"/>
      <c r="D74" s="13"/>
    </row>
    <row r="75" spans="1:4" x14ac:dyDescent="0.25">
      <c r="A75" s="13"/>
      <c r="B75" s="56"/>
      <c r="C75" s="12"/>
      <c r="D75" s="12"/>
    </row>
    <row r="76" spans="1:4" x14ac:dyDescent="0.25">
      <c r="A76" s="13"/>
      <c r="B76" s="3"/>
      <c r="C76" s="13"/>
      <c r="D76" s="12"/>
    </row>
    <row r="77" spans="1:4" x14ac:dyDescent="0.25">
      <c r="A77" s="13"/>
      <c r="B77" s="3"/>
      <c r="C77" s="12"/>
      <c r="D77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4" t="s">
        <v>66</v>
      </c>
      <c r="C1" s="64"/>
      <c r="D1" s="64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4" t="s">
        <v>34</v>
      </c>
      <c r="C3" s="64"/>
      <c r="D3" s="6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7"/>
      <c r="B5" s="58" t="s">
        <v>8</v>
      </c>
      <c r="C5" s="57"/>
      <c r="D5" s="7"/>
    </row>
    <row r="6" spans="1:4" x14ac:dyDescent="0.25">
      <c r="A6" s="57">
        <v>1</v>
      </c>
      <c r="B6" s="59" t="s">
        <v>89</v>
      </c>
      <c r="C6" s="62">
        <v>834</v>
      </c>
      <c r="D6" s="9"/>
    </row>
    <row r="7" spans="1:4" x14ac:dyDescent="0.25">
      <c r="A7" s="57">
        <v>2</v>
      </c>
      <c r="B7" s="59" t="s">
        <v>90</v>
      </c>
      <c r="C7" s="62">
        <v>3964.4</v>
      </c>
      <c r="D7" s="9"/>
    </row>
    <row r="8" spans="1:4" x14ac:dyDescent="0.25">
      <c r="A8" s="57">
        <v>3</v>
      </c>
      <c r="B8" s="59" t="s">
        <v>94</v>
      </c>
      <c r="C8" s="62">
        <v>3450</v>
      </c>
      <c r="D8" s="9"/>
    </row>
    <row r="9" spans="1:4" x14ac:dyDescent="0.25">
      <c r="A9" s="59"/>
      <c r="B9" s="58" t="s">
        <v>88</v>
      </c>
      <c r="C9" s="58">
        <f>SUM(C6:C8)</f>
        <v>8248.4</v>
      </c>
      <c r="D9" s="3">
        <f>C9</f>
        <v>8248.4</v>
      </c>
    </row>
    <row r="10" spans="1:4" x14ac:dyDescent="0.25">
      <c r="A10" s="57"/>
      <c r="B10" s="58" t="s">
        <v>11</v>
      </c>
      <c r="C10" s="59"/>
      <c r="D10" s="3"/>
    </row>
    <row r="11" spans="1:4" x14ac:dyDescent="0.25">
      <c r="A11" s="57">
        <v>1</v>
      </c>
      <c r="B11" s="59" t="s">
        <v>109</v>
      </c>
      <c r="C11" s="59">
        <v>1165.1099999999999</v>
      </c>
      <c r="D11" s="3">
        <f>C11+D9</f>
        <v>9413.51</v>
      </c>
    </row>
    <row r="12" spans="1:4" x14ac:dyDescent="0.25">
      <c r="A12" s="59"/>
      <c r="B12" s="58" t="s">
        <v>12</v>
      </c>
      <c r="C12" s="59"/>
      <c r="D12" s="3"/>
    </row>
    <row r="13" spans="1:4" x14ac:dyDescent="0.25">
      <c r="A13" s="59">
        <v>1</v>
      </c>
      <c r="B13" s="59" t="s">
        <v>115</v>
      </c>
      <c r="C13" s="59">
        <v>1015.14</v>
      </c>
      <c r="D13" s="3"/>
    </row>
    <row r="14" spans="1:4" x14ac:dyDescent="0.25">
      <c r="A14" s="59">
        <v>2</v>
      </c>
      <c r="B14" s="59" t="s">
        <v>116</v>
      </c>
      <c r="C14" s="59">
        <v>1348.3</v>
      </c>
      <c r="D14" s="3"/>
    </row>
    <row r="15" spans="1:4" x14ac:dyDescent="0.25">
      <c r="A15" s="59"/>
      <c r="B15" s="58" t="s">
        <v>111</v>
      </c>
      <c r="C15" s="58">
        <f>SUM(C13:C14)</f>
        <v>2363.44</v>
      </c>
      <c r="D15" s="3">
        <f>C15+D11</f>
        <v>11776.95</v>
      </c>
    </row>
    <row r="16" spans="1:4" x14ac:dyDescent="0.25">
      <c r="A16" s="59"/>
      <c r="B16" s="58"/>
      <c r="C16" s="59"/>
      <c r="D16" s="3"/>
    </row>
    <row r="17" spans="1:4" x14ac:dyDescent="0.25">
      <c r="A17" s="59"/>
      <c r="B17" s="59"/>
      <c r="C17" s="58"/>
      <c r="D17" s="3"/>
    </row>
    <row r="18" spans="1:4" x14ac:dyDescent="0.25">
      <c r="A18" s="59"/>
      <c r="B18" s="58"/>
      <c r="C18" s="59"/>
      <c r="D18" s="3"/>
    </row>
    <row r="19" spans="1:4" x14ac:dyDescent="0.25">
      <c r="A19" s="59"/>
      <c r="B19" s="59"/>
      <c r="C19" s="59"/>
      <c r="D19" s="3"/>
    </row>
    <row r="20" spans="1:4" x14ac:dyDescent="0.25">
      <c r="A20" s="59"/>
      <c r="B20" s="58"/>
      <c r="C20" s="59"/>
      <c r="D20" s="3"/>
    </row>
    <row r="21" spans="1:4" x14ac:dyDescent="0.25">
      <c r="A21" s="59"/>
      <c r="B21" s="59"/>
      <c r="C21" s="58"/>
      <c r="D21" s="3"/>
    </row>
    <row r="22" spans="1:4" x14ac:dyDescent="0.25">
      <c r="A22" s="59"/>
      <c r="B22" s="59"/>
      <c r="C22" s="59"/>
      <c r="D22" s="3"/>
    </row>
    <row r="23" spans="1:4" x14ac:dyDescent="0.25">
      <c r="A23" s="59"/>
      <c r="B23" s="58"/>
      <c r="C23" s="59"/>
      <c r="D23" s="3"/>
    </row>
    <row r="24" spans="1:4" x14ac:dyDescent="0.25">
      <c r="A24" s="59"/>
      <c r="B24" s="59"/>
      <c r="C24" s="59"/>
      <c r="D24" s="3"/>
    </row>
    <row r="25" spans="1:4" x14ac:dyDescent="0.25">
      <c r="A25" s="59"/>
      <c r="B25" s="59"/>
      <c r="C25" s="59"/>
      <c r="D25" s="3"/>
    </row>
    <row r="26" spans="1:4" x14ac:dyDescent="0.25">
      <c r="A26" s="59"/>
      <c r="B26" s="59"/>
      <c r="C26" s="59"/>
      <c r="D26" s="3"/>
    </row>
    <row r="27" spans="1:4" x14ac:dyDescent="0.25">
      <c r="A27" s="59"/>
      <c r="B27" s="59"/>
      <c r="C27" s="59"/>
      <c r="D27" s="3"/>
    </row>
    <row r="28" spans="1:4" x14ac:dyDescent="0.25">
      <c r="A28" s="58"/>
      <c r="B28" s="58"/>
      <c r="C28" s="58"/>
      <c r="D28" s="3"/>
    </row>
    <row r="29" spans="1:4" x14ac:dyDescent="0.25">
      <c r="A29" s="59"/>
      <c r="B29" s="59"/>
      <c r="C29" s="59"/>
      <c r="D29" s="3"/>
    </row>
    <row r="30" spans="1:4" x14ac:dyDescent="0.25">
      <c r="A30" s="59"/>
      <c r="B30" s="58"/>
      <c r="C30" s="59"/>
      <c r="D30" s="3"/>
    </row>
    <row r="31" spans="1:4" x14ac:dyDescent="0.25">
      <c r="A31" s="59"/>
      <c r="B31" s="59"/>
      <c r="C31" s="59"/>
      <c r="D31" s="3"/>
    </row>
    <row r="32" spans="1:4" x14ac:dyDescent="0.25">
      <c r="A32" s="59"/>
      <c r="B32" s="59"/>
      <c r="C32" s="59"/>
      <c r="D32" s="3"/>
    </row>
    <row r="33" spans="1:4" x14ac:dyDescent="0.25">
      <c r="A33" s="59"/>
      <c r="B33" s="59"/>
      <c r="C33" s="59"/>
      <c r="D33" s="3"/>
    </row>
    <row r="34" spans="1:4" x14ac:dyDescent="0.25">
      <c r="A34" s="59"/>
      <c r="B34" s="58"/>
      <c r="C34" s="59"/>
      <c r="D34" s="3"/>
    </row>
    <row r="35" spans="1:4" x14ac:dyDescent="0.25">
      <c r="A35" s="60"/>
      <c r="B35" s="58"/>
      <c r="C35" s="60"/>
      <c r="D35" s="12"/>
    </row>
    <row r="36" spans="1:4" x14ac:dyDescent="0.25">
      <c r="A36" s="60"/>
      <c r="B36" s="59"/>
      <c r="C36" s="60"/>
      <c r="D36" s="12"/>
    </row>
    <row r="37" spans="1:4" x14ac:dyDescent="0.25">
      <c r="A37" s="60"/>
      <c r="B37" s="59"/>
      <c r="C37" s="60"/>
      <c r="D37" s="12"/>
    </row>
    <row r="38" spans="1:4" x14ac:dyDescent="0.25">
      <c r="A38" s="60"/>
      <c r="B38" s="58"/>
      <c r="C38" s="60"/>
      <c r="D38" s="12"/>
    </row>
    <row r="39" spans="1:4" x14ac:dyDescent="0.25">
      <c r="A39" s="60"/>
      <c r="B39" s="58"/>
      <c r="C39" s="60"/>
      <c r="D39" s="13"/>
    </row>
    <row r="40" spans="1:4" x14ac:dyDescent="0.25">
      <c r="A40" s="60"/>
      <c r="B40" s="59"/>
      <c r="C40" s="60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3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3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3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2"/>
      <c r="D54" s="12"/>
    </row>
    <row r="55" spans="1:4" x14ac:dyDescent="0.25">
      <c r="A55" s="13"/>
      <c r="B55" s="3"/>
      <c r="C55" s="13"/>
      <c r="D55" s="13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2"/>
      <c r="D57" s="12"/>
    </row>
    <row r="58" spans="1:4" x14ac:dyDescent="0.25">
      <c r="B58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C18" sqref="C1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4" t="s">
        <v>66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58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9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100</v>
      </c>
      <c r="C6" s="39">
        <v>3200</v>
      </c>
      <c r="D6" s="3">
        <f>C6</f>
        <v>3200</v>
      </c>
    </row>
    <row r="7" spans="1:8" x14ac:dyDescent="0.25">
      <c r="A7" s="13"/>
      <c r="B7" s="12" t="s">
        <v>13</v>
      </c>
      <c r="C7" s="16"/>
      <c r="D7" s="12"/>
    </row>
    <row r="8" spans="1:8" x14ac:dyDescent="0.25">
      <c r="A8" s="13">
        <v>4</v>
      </c>
      <c r="B8" s="11" t="s">
        <v>119</v>
      </c>
      <c r="C8" s="11">
        <v>9591.5</v>
      </c>
      <c r="D8" s="12">
        <f>C8+D6</f>
        <v>12791.5</v>
      </c>
    </row>
    <row r="9" spans="1:8" x14ac:dyDescent="0.25">
      <c r="A9" s="32"/>
      <c r="B9" s="33" t="s">
        <v>14</v>
      </c>
      <c r="C9" s="12"/>
      <c r="D9" s="12"/>
    </row>
    <row r="10" spans="1:8" ht="30" x14ac:dyDescent="0.25">
      <c r="A10" s="14">
        <v>1</v>
      </c>
      <c r="B10" s="63" t="s">
        <v>124</v>
      </c>
      <c r="C10" s="15">
        <v>44297.17</v>
      </c>
      <c r="D10" s="52"/>
    </row>
    <row r="11" spans="1:8" ht="45" x14ac:dyDescent="0.25">
      <c r="A11" s="13">
        <v>2</v>
      </c>
      <c r="B11" s="63" t="s">
        <v>125</v>
      </c>
      <c r="C11" s="13">
        <v>31478.14</v>
      </c>
      <c r="D11" s="13"/>
    </row>
    <row r="12" spans="1:8" x14ac:dyDescent="0.25">
      <c r="A12" s="13">
        <v>3</v>
      </c>
      <c r="B12" s="11" t="s">
        <v>126</v>
      </c>
      <c r="C12" s="13">
        <v>3200</v>
      </c>
      <c r="D12" s="13"/>
    </row>
    <row r="13" spans="1:8" x14ac:dyDescent="0.25">
      <c r="A13" s="13"/>
      <c r="B13" s="12" t="s">
        <v>123</v>
      </c>
      <c r="C13" s="12">
        <f>SUM(C10:C12)</f>
        <v>78975.31</v>
      </c>
      <c r="D13" s="12">
        <f>C13+D8</f>
        <v>91766.81</v>
      </c>
    </row>
    <row r="14" spans="1:8" x14ac:dyDescent="0.25">
      <c r="A14" s="13"/>
      <c r="B14" s="12" t="s">
        <v>15</v>
      </c>
      <c r="C14" s="13"/>
      <c r="D14" s="12"/>
    </row>
    <row r="15" spans="1:8" x14ac:dyDescent="0.25">
      <c r="A15" s="13">
        <v>1</v>
      </c>
      <c r="B15" s="11" t="s">
        <v>134</v>
      </c>
      <c r="C15" s="13">
        <v>44297.17</v>
      </c>
      <c r="D15" s="12"/>
    </row>
    <row r="16" spans="1:8" x14ac:dyDescent="0.25">
      <c r="A16" s="13">
        <v>2</v>
      </c>
      <c r="B16" s="11" t="s">
        <v>135</v>
      </c>
      <c r="C16" s="13">
        <v>31478.14</v>
      </c>
      <c r="D16" s="12"/>
    </row>
    <row r="17" spans="1:4" ht="30" x14ac:dyDescent="0.25">
      <c r="A17" s="13">
        <v>3</v>
      </c>
      <c r="B17" s="11" t="s">
        <v>136</v>
      </c>
      <c r="C17" s="13">
        <f>3200+3200</f>
        <v>6400</v>
      </c>
      <c r="D17" s="12"/>
    </row>
    <row r="18" spans="1:4" x14ac:dyDescent="0.25">
      <c r="A18" s="13"/>
      <c r="B18" s="40" t="s">
        <v>131</v>
      </c>
      <c r="C18" s="12">
        <f>SUM(C15:C17)</f>
        <v>82175.31</v>
      </c>
      <c r="D18" s="12">
        <f>C18+D13</f>
        <v>173942.12</v>
      </c>
    </row>
    <row r="19" spans="1:4" x14ac:dyDescent="0.25">
      <c r="A19" s="13"/>
      <c r="B19" s="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2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A5" sqref="A5:D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66</v>
      </c>
      <c r="C1" s="64"/>
      <c r="D1" s="64"/>
    </row>
    <row r="2" spans="1:4" ht="15.75" x14ac:dyDescent="0.25">
      <c r="A2" s="1"/>
      <c r="B2" s="65" t="s">
        <v>58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59"/>
      <c r="B5" s="58" t="s">
        <v>13</v>
      </c>
      <c r="C5" s="59"/>
      <c r="D5" s="3"/>
    </row>
    <row r="6" spans="1:4" x14ac:dyDescent="0.25">
      <c r="A6" s="59">
        <v>1</v>
      </c>
      <c r="B6" s="59" t="s">
        <v>120</v>
      </c>
      <c r="C6" s="58">
        <v>2117.5</v>
      </c>
      <c r="D6" s="3">
        <f>C6</f>
        <v>2117.5</v>
      </c>
    </row>
    <row r="7" spans="1:4" x14ac:dyDescent="0.25">
      <c r="A7" s="9"/>
      <c r="B7" s="3" t="s">
        <v>14</v>
      </c>
      <c r="C7" s="35"/>
      <c r="D7" s="9"/>
    </row>
    <row r="8" spans="1:4" x14ac:dyDescent="0.25">
      <c r="A8" s="9">
        <v>1</v>
      </c>
      <c r="B8" s="11" t="s">
        <v>128</v>
      </c>
      <c r="C8" s="19">
        <v>3142.5</v>
      </c>
      <c r="D8" s="3">
        <f>C8+D6</f>
        <v>5260</v>
      </c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1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4" t="s">
        <v>70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58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5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74</v>
      </c>
      <c r="C6" s="11">
        <v>9000</v>
      </c>
      <c r="D6" s="3">
        <f>C6</f>
        <v>9000</v>
      </c>
    </row>
    <row r="7" spans="1:8" s="1" customFormat="1" x14ac:dyDescent="0.25">
      <c r="A7" s="11"/>
      <c r="B7" s="3" t="s">
        <v>3</v>
      </c>
      <c r="C7" s="11"/>
      <c r="D7" s="42"/>
    </row>
    <row r="8" spans="1:8" s="5" customFormat="1" x14ac:dyDescent="0.25">
      <c r="A8" s="12">
        <v>1</v>
      </c>
      <c r="B8" s="13" t="s">
        <v>78</v>
      </c>
      <c r="C8" s="12">
        <v>7388.5</v>
      </c>
      <c r="D8" s="43">
        <f>C8+D6</f>
        <v>16388.5</v>
      </c>
    </row>
    <row r="9" spans="1:8" x14ac:dyDescent="0.25">
      <c r="A9" s="13"/>
      <c r="B9" s="3" t="s">
        <v>7</v>
      </c>
      <c r="C9" s="13"/>
      <c r="D9" s="44"/>
    </row>
    <row r="10" spans="1:8" ht="30" x14ac:dyDescent="0.25">
      <c r="A10" s="13">
        <v>1</v>
      </c>
      <c r="B10" s="11" t="s">
        <v>81</v>
      </c>
      <c r="C10" s="13">
        <f>8258.6+8850.01+8642.3</f>
        <v>25750.91</v>
      </c>
      <c r="D10" s="43">
        <f>C10</f>
        <v>25750.91</v>
      </c>
    </row>
    <row r="11" spans="1:8" s="5" customFormat="1" x14ac:dyDescent="0.25">
      <c r="A11" s="13"/>
      <c r="B11" s="3" t="s">
        <v>8</v>
      </c>
      <c r="C11" s="13"/>
      <c r="D11" s="43"/>
    </row>
    <row r="12" spans="1:8" x14ac:dyDescent="0.25">
      <c r="A12" s="3">
        <v>1</v>
      </c>
      <c r="B12" s="11" t="s">
        <v>83</v>
      </c>
      <c r="C12" s="11">
        <f>10696.7+17627.2</f>
        <v>28323.9</v>
      </c>
      <c r="D12" s="3"/>
    </row>
    <row r="13" spans="1:8" x14ac:dyDescent="0.25">
      <c r="A13" s="12">
        <v>2</v>
      </c>
      <c r="B13" s="11" t="s">
        <v>93</v>
      </c>
      <c r="C13" s="13">
        <f>10476.2+7335.9</f>
        <v>17812.099999999999</v>
      </c>
      <c r="D13" s="43"/>
    </row>
    <row r="14" spans="1:8" x14ac:dyDescent="0.25">
      <c r="A14" s="12"/>
      <c r="B14" s="3" t="s">
        <v>85</v>
      </c>
      <c r="C14" s="12">
        <f>SUM(C12:C13)</f>
        <v>46136</v>
      </c>
      <c r="D14" s="43">
        <f>C14+D10</f>
        <v>71886.91</v>
      </c>
    </row>
    <row r="15" spans="1:8" x14ac:dyDescent="0.25">
      <c r="A15" s="13"/>
      <c r="B15" s="3" t="s">
        <v>14</v>
      </c>
      <c r="C15" s="13"/>
      <c r="D15" s="13"/>
    </row>
    <row r="16" spans="1:8" ht="30" x14ac:dyDescent="0.25">
      <c r="A16" s="13">
        <v>1</v>
      </c>
      <c r="B16" s="11" t="s">
        <v>127</v>
      </c>
      <c r="C16" s="12">
        <v>8827.2000000000007</v>
      </c>
      <c r="D16" s="43">
        <f>C16+D14</f>
        <v>80714.11</v>
      </c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L25" sqref="L25:N25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6.42578125" customWidth="1"/>
    <col min="11" max="11" width="16.5703125" customWidth="1"/>
    <col min="12" max="13" width="15.28515625" customWidth="1"/>
    <col min="14" max="14" width="19.28515625" customWidth="1"/>
  </cols>
  <sheetData>
    <row r="1" spans="1:14" ht="21" x14ac:dyDescent="0.35">
      <c r="A1" s="66" t="s">
        <v>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45414.060000000005</v>
      </c>
      <c r="C4" s="24">
        <f t="shared" ref="C4:N4" si="0">C5+C6+C7</f>
        <v>43070.26</v>
      </c>
      <c r="D4" s="24">
        <f t="shared" si="0"/>
        <v>46403.26</v>
      </c>
      <c r="E4" s="24">
        <f t="shared" si="0"/>
        <v>43070.26</v>
      </c>
      <c r="F4" s="24">
        <f t="shared" si="0"/>
        <v>43070.26</v>
      </c>
      <c r="G4" s="24">
        <f t="shared" si="0"/>
        <v>43070.26</v>
      </c>
      <c r="H4" s="24">
        <f t="shared" si="0"/>
        <v>47347.990000000005</v>
      </c>
      <c r="I4" s="24">
        <f t="shared" si="0"/>
        <v>47347.990000000005</v>
      </c>
      <c r="J4" s="24">
        <f t="shared" si="0"/>
        <v>47347.990000000005</v>
      </c>
      <c r="K4" s="24">
        <f t="shared" si="0"/>
        <v>47347.990000000005</v>
      </c>
      <c r="L4" s="24">
        <f t="shared" si="0"/>
        <v>47347.990000000005</v>
      </c>
      <c r="M4" s="24">
        <f t="shared" si="0"/>
        <v>47347.990000000005</v>
      </c>
      <c r="N4" s="24">
        <f t="shared" si="0"/>
        <v>548186.30000000005</v>
      </c>
    </row>
    <row r="5" spans="1:14" ht="39" customHeight="1" x14ac:dyDescent="0.35">
      <c r="A5" s="28" t="s">
        <v>17</v>
      </c>
      <c r="B5" s="25">
        <v>31409.06</v>
      </c>
      <c r="C5" s="25">
        <v>31409.06</v>
      </c>
      <c r="D5" s="25">
        <v>31409.06</v>
      </c>
      <c r="E5" s="25">
        <v>31409.06</v>
      </c>
      <c r="F5" s="25">
        <v>31409.06</v>
      </c>
      <c r="G5" s="25">
        <v>31409.06</v>
      </c>
      <c r="H5" s="25">
        <v>34573.410000000003</v>
      </c>
      <c r="I5" s="25">
        <v>34573.410000000003</v>
      </c>
      <c r="J5" s="25">
        <v>34573.410000000003</v>
      </c>
      <c r="K5" s="25">
        <v>34573.410000000003</v>
      </c>
      <c r="L5" s="25">
        <v>34573.410000000003</v>
      </c>
      <c r="M5" s="25">
        <v>34573.410000000003</v>
      </c>
      <c r="N5" s="25">
        <f t="shared" ref="N5:N23" si="1">SUM(B5:M5)</f>
        <v>395894.82000000007</v>
      </c>
    </row>
    <row r="6" spans="1:14" ht="44.25" customHeight="1" x14ac:dyDescent="0.35">
      <c r="A6" s="28" t="s">
        <v>39</v>
      </c>
      <c r="B6" s="25">
        <v>11661.2</v>
      </c>
      <c r="C6" s="25">
        <v>11661.2</v>
      </c>
      <c r="D6" s="25">
        <v>11661.2</v>
      </c>
      <c r="E6" s="25">
        <v>11661.2</v>
      </c>
      <c r="F6" s="25">
        <v>11661.2</v>
      </c>
      <c r="G6" s="25">
        <v>11661.2</v>
      </c>
      <c r="H6" s="25">
        <v>12774.58</v>
      </c>
      <c r="I6" s="25">
        <v>12774.58</v>
      </c>
      <c r="J6" s="25">
        <v>12774.58</v>
      </c>
      <c r="K6" s="25">
        <v>12774.58</v>
      </c>
      <c r="L6" s="25">
        <v>12774.58</v>
      </c>
      <c r="M6" s="25">
        <v>12774.58</v>
      </c>
      <c r="N6" s="25">
        <f>SUM(B6:M6)</f>
        <v>146614.68</v>
      </c>
    </row>
    <row r="7" spans="1:14" ht="44.25" customHeight="1" x14ac:dyDescent="0.35">
      <c r="A7" s="28" t="s">
        <v>32</v>
      </c>
      <c r="B7" s="25">
        <f>1875+468.8</f>
        <v>2343.8000000000002</v>
      </c>
      <c r="C7" s="25"/>
      <c r="D7" s="25">
        <f>2500+833</f>
        <v>3333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5676.8</v>
      </c>
    </row>
    <row r="8" spans="1:14" ht="36" customHeight="1" x14ac:dyDescent="0.35">
      <c r="A8" s="29" t="s">
        <v>18</v>
      </c>
      <c r="B8" s="24">
        <f>B9+B10+B11+B12+B13</f>
        <v>60544.640000000007</v>
      </c>
      <c r="C8" s="24">
        <f t="shared" ref="C8:M8" si="2">C9+C10+C11+C12+C13</f>
        <v>53698.42</v>
      </c>
      <c r="D8" s="24">
        <f t="shared" si="2"/>
        <v>55536.85</v>
      </c>
      <c r="E8" s="24">
        <f t="shared" si="2"/>
        <v>51640.76</v>
      </c>
      <c r="F8" s="24">
        <f t="shared" si="2"/>
        <v>61495.8</v>
      </c>
      <c r="G8" s="24">
        <f t="shared" si="2"/>
        <v>109260.90000000002</v>
      </c>
      <c r="H8" s="24">
        <f t="shared" si="2"/>
        <v>54105.13</v>
      </c>
      <c r="I8" s="24">
        <f t="shared" si="2"/>
        <v>59798.83</v>
      </c>
      <c r="J8" s="24">
        <f t="shared" si="2"/>
        <v>70824.91</v>
      </c>
      <c r="K8" s="24">
        <f t="shared" si="2"/>
        <v>53853.340000000004</v>
      </c>
      <c r="L8" s="24">
        <f t="shared" si="2"/>
        <v>51830.76</v>
      </c>
      <c r="M8" s="24">
        <f t="shared" si="2"/>
        <v>78636.530000000013</v>
      </c>
      <c r="N8" s="24">
        <f t="shared" si="1"/>
        <v>761226.87000000011</v>
      </c>
    </row>
    <row r="9" spans="1:14" ht="40.5" customHeight="1" x14ac:dyDescent="0.35">
      <c r="A9" s="28" t="s">
        <v>19</v>
      </c>
      <c r="B9" s="25">
        <v>6812.86</v>
      </c>
      <c r="C9" s="25">
        <v>3057.17</v>
      </c>
      <c r="D9" s="25">
        <v>2881.77</v>
      </c>
      <c r="E9" s="25">
        <v>2158.92</v>
      </c>
      <c r="F9" s="25">
        <v>3761.82</v>
      </c>
      <c r="G9" s="25">
        <v>61367.82</v>
      </c>
      <c r="H9" s="25">
        <v>6010.17</v>
      </c>
      <c r="I9" s="25">
        <v>3413.57</v>
      </c>
      <c r="J9" s="25">
        <v>2676.82</v>
      </c>
      <c r="K9" s="25">
        <v>2158.92</v>
      </c>
      <c r="L9" s="25">
        <v>3343.92</v>
      </c>
      <c r="M9" s="25">
        <v>2773.92</v>
      </c>
      <c r="N9" s="24">
        <f t="shared" si="1"/>
        <v>100417.68000000001</v>
      </c>
    </row>
    <row r="10" spans="1:14" ht="45.75" customHeight="1" x14ac:dyDescent="0.35">
      <c r="A10" s="28" t="s">
        <v>20</v>
      </c>
      <c r="B10" s="26">
        <v>12152.7</v>
      </c>
      <c r="C10" s="25">
        <v>11651</v>
      </c>
      <c r="D10" s="25">
        <v>10886</v>
      </c>
      <c r="E10" s="25">
        <v>12071</v>
      </c>
      <c r="F10" s="25">
        <v>12478.5</v>
      </c>
      <c r="G10" s="25">
        <v>10886</v>
      </c>
      <c r="H10" s="25">
        <v>10886</v>
      </c>
      <c r="I10" s="25">
        <v>10886</v>
      </c>
      <c r="J10" s="25">
        <v>20274.84</v>
      </c>
      <c r="K10" s="25">
        <f>21891.9-9591.5</f>
        <v>12300.400000000001</v>
      </c>
      <c r="L10" s="25">
        <v>10886</v>
      </c>
      <c r="M10" s="25">
        <v>11906</v>
      </c>
      <c r="N10" s="24">
        <f t="shared" si="1"/>
        <v>147264.44</v>
      </c>
    </row>
    <row r="11" spans="1:14" ht="45.75" customHeight="1" x14ac:dyDescent="0.35">
      <c r="A11" s="36" t="s">
        <v>30</v>
      </c>
      <c r="B11" s="26"/>
      <c r="C11" s="25"/>
      <c r="D11" s="25"/>
      <c r="E11" s="25"/>
      <c r="F11" s="25">
        <f>4798.4+3450</f>
        <v>8248.4</v>
      </c>
      <c r="G11" s="25"/>
      <c r="H11" s="25"/>
      <c r="I11" s="25">
        <v>1165.1099999999999</v>
      </c>
      <c r="J11" s="25">
        <v>2363.44</v>
      </c>
      <c r="K11" s="25"/>
      <c r="L11" s="25"/>
      <c r="M11" s="25"/>
      <c r="N11" s="24">
        <f t="shared" si="1"/>
        <v>11776.95</v>
      </c>
    </row>
    <row r="12" spans="1:14" ht="45.75" customHeight="1" x14ac:dyDescent="0.35">
      <c r="A12" s="36" t="s">
        <v>38</v>
      </c>
      <c r="B12" s="25">
        <v>34632.01</v>
      </c>
      <c r="C12" s="25">
        <v>34632.01</v>
      </c>
      <c r="D12" s="25">
        <v>34632.01</v>
      </c>
      <c r="E12" s="25">
        <v>34632.01</v>
      </c>
      <c r="F12" s="25">
        <v>34632.01</v>
      </c>
      <c r="G12" s="25">
        <v>34632.01</v>
      </c>
      <c r="H12" s="25">
        <v>34632.01</v>
      </c>
      <c r="I12" s="25">
        <v>34632.01</v>
      </c>
      <c r="J12" s="25">
        <v>34632.01</v>
      </c>
      <c r="K12" s="25">
        <v>34632.01</v>
      </c>
      <c r="L12" s="25">
        <v>34632.01</v>
      </c>
      <c r="M12" s="25">
        <v>55632.01</v>
      </c>
      <c r="N12" s="24">
        <f t="shared" si="1"/>
        <v>436584.12000000005</v>
      </c>
    </row>
    <row r="13" spans="1:14" ht="21.75" customHeight="1" x14ac:dyDescent="0.35">
      <c r="A13" s="28" t="s">
        <v>21</v>
      </c>
      <c r="B13" s="25">
        <v>6947.07</v>
      </c>
      <c r="C13" s="25">
        <v>4358.24</v>
      </c>
      <c r="D13" s="25">
        <v>7137.07</v>
      </c>
      <c r="E13" s="25">
        <v>2778.83</v>
      </c>
      <c r="F13" s="25">
        <v>2375.0700000000002</v>
      </c>
      <c r="G13" s="25">
        <v>2375.0700000000002</v>
      </c>
      <c r="H13" s="25">
        <v>2576.9499999999998</v>
      </c>
      <c r="I13" s="25">
        <v>9702.14</v>
      </c>
      <c r="J13" s="25">
        <v>10877.8</v>
      </c>
      <c r="K13" s="25">
        <v>4762.01</v>
      </c>
      <c r="L13" s="25">
        <v>2968.83</v>
      </c>
      <c r="M13" s="25">
        <v>8324.6</v>
      </c>
      <c r="N13" s="25">
        <f>SUM(B13:M13)</f>
        <v>65183.680000000008</v>
      </c>
    </row>
    <row r="14" spans="1:14" ht="23.25" customHeight="1" x14ac:dyDescent="0.35">
      <c r="A14" s="29" t="s">
        <v>22</v>
      </c>
      <c r="B14" s="24">
        <f t="shared" ref="B14:M14" si="3">B15+B16+B17</f>
        <v>0</v>
      </c>
      <c r="C14" s="24">
        <f t="shared" si="3"/>
        <v>9000</v>
      </c>
      <c r="D14" s="24">
        <f t="shared" si="3"/>
        <v>7388.5</v>
      </c>
      <c r="E14" s="24">
        <f t="shared" si="3"/>
        <v>25750.91</v>
      </c>
      <c r="F14" s="24">
        <f t="shared" si="3"/>
        <v>46136</v>
      </c>
      <c r="G14" s="24">
        <f t="shared" si="3"/>
        <v>3200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11709</v>
      </c>
      <c r="L14" s="24">
        <f t="shared" si="3"/>
        <v>90945.01</v>
      </c>
      <c r="M14" s="24">
        <f t="shared" si="3"/>
        <v>82175.31</v>
      </c>
      <c r="N14" s="24">
        <f t="shared" si="1"/>
        <v>276304.73</v>
      </c>
    </row>
    <row r="15" spans="1:14" ht="42" customHeight="1" x14ac:dyDescent="0.35">
      <c r="A15" s="28" t="s">
        <v>23</v>
      </c>
      <c r="B15" s="25"/>
      <c r="C15" s="25">
        <v>9000</v>
      </c>
      <c r="D15" s="25">
        <v>7388.5</v>
      </c>
      <c r="E15" s="25"/>
      <c r="F15" s="25">
        <v>46136</v>
      </c>
      <c r="G15" s="25"/>
      <c r="H15" s="25"/>
      <c r="I15" s="25"/>
      <c r="J15" s="25"/>
      <c r="K15" s="25"/>
      <c r="L15" s="25">
        <v>8827.2000000000007</v>
      </c>
      <c r="M15" s="25"/>
      <c r="N15" s="25">
        <f t="shared" si="1"/>
        <v>71351.7</v>
      </c>
    </row>
    <row r="16" spans="1:14" ht="40.5" customHeight="1" x14ac:dyDescent="0.35">
      <c r="A16" s="28" t="s">
        <v>24</v>
      </c>
      <c r="B16" s="25"/>
      <c r="C16" s="25"/>
      <c r="D16" s="25"/>
      <c r="E16" s="25">
        <v>25750.91</v>
      </c>
      <c r="F16" s="25"/>
      <c r="G16" s="25">
        <v>3200</v>
      </c>
      <c r="H16" s="25"/>
      <c r="I16" s="25"/>
      <c r="J16" s="25"/>
      <c r="K16" s="25">
        <v>9591.5</v>
      </c>
      <c r="L16" s="25">
        <v>78975.31</v>
      </c>
      <c r="M16" s="25">
        <f>75775.31+3200+3200</f>
        <v>82175.31</v>
      </c>
      <c r="N16" s="25">
        <f t="shared" si="1"/>
        <v>199693.03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>
        <v>2117.5</v>
      </c>
      <c r="L17" s="25">
        <v>3142.5</v>
      </c>
      <c r="M17" s="25"/>
      <c r="N17" s="25">
        <f t="shared" si="1"/>
        <v>5260</v>
      </c>
    </row>
    <row r="18" spans="1:14" ht="40.5" customHeight="1" x14ac:dyDescent="0.35">
      <c r="A18" s="51" t="s">
        <v>50</v>
      </c>
      <c r="B18" s="25"/>
      <c r="C18" s="25"/>
      <c r="D18" s="25"/>
      <c r="E18" s="25"/>
      <c r="F18" s="25">
        <v>3140.2</v>
      </c>
      <c r="G18" s="25">
        <f>16101+48132</f>
        <v>64233</v>
      </c>
      <c r="H18" s="25"/>
      <c r="I18" s="25"/>
      <c r="J18" s="25"/>
      <c r="K18" s="25"/>
      <c r="L18" s="25"/>
      <c r="M18" s="25"/>
      <c r="N18" s="24">
        <f t="shared" si="1"/>
        <v>67373.2</v>
      </c>
    </row>
    <row r="19" spans="1:14" ht="40.5" customHeight="1" x14ac:dyDescent="0.35">
      <c r="A19" s="29" t="s">
        <v>52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54"/>
      <c r="M20" s="25"/>
      <c r="N20" s="25">
        <f t="shared" si="5"/>
        <v>0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56</v>
      </c>
      <c r="B23" s="24">
        <v>23732.6</v>
      </c>
      <c r="C23" s="24">
        <v>23732.6</v>
      </c>
      <c r="D23" s="24">
        <v>23732.6</v>
      </c>
      <c r="E23" s="24">
        <v>23732.6</v>
      </c>
      <c r="F23" s="24">
        <v>23732.6</v>
      </c>
      <c r="G23" s="24">
        <v>23732.6</v>
      </c>
      <c r="H23" s="24">
        <v>26076.76</v>
      </c>
      <c r="I23" s="24">
        <v>26076.76</v>
      </c>
      <c r="J23" s="24">
        <v>26076.76</v>
      </c>
      <c r="K23" s="24">
        <v>26076.76</v>
      </c>
      <c r="L23" s="24">
        <v>26076.76</v>
      </c>
      <c r="M23" s="24">
        <v>26076.76</v>
      </c>
      <c r="N23" s="24">
        <f t="shared" si="1"/>
        <v>298856.16000000003</v>
      </c>
    </row>
    <row r="24" spans="1:14" ht="22.5" customHeight="1" x14ac:dyDescent="0.35">
      <c r="A24" s="29" t="s">
        <v>25</v>
      </c>
      <c r="B24" s="24">
        <f>B4+B8+B14+B23+B18+B19</f>
        <v>129691.30000000002</v>
      </c>
      <c r="C24" s="24">
        <f t="shared" ref="C24:N24" si="6">C4+C8+C14+C23+C18+C19</f>
        <v>129501.28</v>
      </c>
      <c r="D24" s="24">
        <f t="shared" si="6"/>
        <v>133061.21</v>
      </c>
      <c r="E24" s="24">
        <f t="shared" si="6"/>
        <v>144194.53</v>
      </c>
      <c r="F24" s="24">
        <f t="shared" si="6"/>
        <v>177574.86000000002</v>
      </c>
      <c r="G24" s="24">
        <f t="shared" si="6"/>
        <v>243496.76000000004</v>
      </c>
      <c r="H24" s="24">
        <f t="shared" si="6"/>
        <v>127529.87999999999</v>
      </c>
      <c r="I24" s="24">
        <f t="shared" si="6"/>
        <v>133223.58000000002</v>
      </c>
      <c r="J24" s="24">
        <f t="shared" si="6"/>
        <v>144249.66</v>
      </c>
      <c r="K24" s="24">
        <f>K4+K8+K14+K23+K18+K19</f>
        <v>138987.09000000003</v>
      </c>
      <c r="L24" s="24">
        <f t="shared" si="6"/>
        <v>216200.52000000002</v>
      </c>
      <c r="M24" s="24">
        <f t="shared" si="6"/>
        <v>234236.59000000003</v>
      </c>
      <c r="N24" s="24">
        <f>N4+N8+N14+N23+N18+N19</f>
        <v>1951947.26</v>
      </c>
    </row>
    <row r="25" spans="1:14" ht="15.75" x14ac:dyDescent="0.25">
      <c r="A25" s="67" t="s">
        <v>60</v>
      </c>
      <c r="B25" s="67"/>
      <c r="C25" s="67"/>
      <c r="D25" s="30"/>
      <c r="E25" s="30"/>
      <c r="F25" s="30"/>
      <c r="G25" s="41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8" t="s">
        <v>33</v>
      </c>
      <c r="M27" s="68"/>
      <c r="N27" s="6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4"/>
  <sheetViews>
    <sheetView workbookViewId="0">
      <selection activeCell="C13" sqref="C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4" t="s">
        <v>66</v>
      </c>
      <c r="C1" s="64"/>
      <c r="D1" s="64"/>
    </row>
    <row r="2" spans="1:4" ht="15.75" x14ac:dyDescent="0.25">
      <c r="A2" s="1"/>
      <c r="B2" s="65" t="s">
        <v>58</v>
      </c>
      <c r="C2" s="65"/>
      <c r="D2" s="65"/>
    </row>
    <row r="3" spans="1:4" ht="15.75" x14ac:dyDescent="0.25">
      <c r="A3" s="1"/>
      <c r="B3" s="64" t="s">
        <v>49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91</v>
      </c>
      <c r="C6" s="39">
        <v>2243.1999999999998</v>
      </c>
      <c r="D6" s="3"/>
    </row>
    <row r="7" spans="1:4" x14ac:dyDescent="0.25">
      <c r="A7" s="13">
        <v>2</v>
      </c>
      <c r="B7" s="11" t="s">
        <v>92</v>
      </c>
      <c r="C7" s="16">
        <v>897</v>
      </c>
      <c r="D7" s="12"/>
    </row>
    <row r="8" spans="1:4" x14ac:dyDescent="0.25">
      <c r="A8" s="13"/>
      <c r="B8" s="3" t="s">
        <v>85</v>
      </c>
      <c r="C8" s="20">
        <f>SUM(C6:C7)</f>
        <v>3140.2</v>
      </c>
      <c r="D8" s="50">
        <f>C8</f>
        <v>3140.2</v>
      </c>
    </row>
    <row r="9" spans="1:4" x14ac:dyDescent="0.25">
      <c r="A9" s="32"/>
      <c r="B9" s="33" t="s">
        <v>9</v>
      </c>
      <c r="C9" s="12"/>
      <c r="D9" s="12"/>
    </row>
    <row r="10" spans="1:4" x14ac:dyDescent="0.25">
      <c r="A10" s="14">
        <v>1</v>
      </c>
      <c r="B10" s="61" t="s">
        <v>101</v>
      </c>
      <c r="C10" s="15">
        <v>2040</v>
      </c>
      <c r="D10" s="52"/>
    </row>
    <row r="11" spans="1:4" x14ac:dyDescent="0.25">
      <c r="A11" s="13">
        <v>2</v>
      </c>
      <c r="B11" s="11" t="s">
        <v>102</v>
      </c>
      <c r="C11" s="13">
        <v>2561</v>
      </c>
      <c r="D11" s="12"/>
    </row>
    <row r="12" spans="1:4" x14ac:dyDescent="0.25">
      <c r="A12" s="13">
        <v>3</v>
      </c>
      <c r="B12" s="13" t="s">
        <v>103</v>
      </c>
      <c r="C12" s="13">
        <v>11500</v>
      </c>
      <c r="D12" s="12"/>
    </row>
    <row r="13" spans="1:4" x14ac:dyDescent="0.25">
      <c r="A13" s="13">
        <v>4</v>
      </c>
      <c r="B13" s="13" t="s">
        <v>104</v>
      </c>
      <c r="C13" s="13">
        <v>48132</v>
      </c>
      <c r="D13" s="12"/>
    </row>
    <row r="14" spans="1:4" x14ac:dyDescent="0.25">
      <c r="A14" s="13"/>
      <c r="B14" s="12" t="s">
        <v>99</v>
      </c>
      <c r="C14" s="12">
        <f>SUM(C10:C13)</f>
        <v>64233</v>
      </c>
      <c r="D14" s="12">
        <f>C14+D8</f>
        <v>67373.2</v>
      </c>
    </row>
    <row r="15" spans="1:4" x14ac:dyDescent="0.25">
      <c r="A15" s="13"/>
      <c r="B15" s="12"/>
      <c r="C15" s="13"/>
      <c r="D15" s="12"/>
    </row>
    <row r="16" spans="1:4" x14ac:dyDescent="0.25">
      <c r="A16" s="13"/>
      <c r="B16" s="13"/>
      <c r="C16" s="13"/>
      <c r="D16" s="12"/>
    </row>
    <row r="17" spans="1:4" x14ac:dyDescent="0.25">
      <c r="A17" s="13"/>
      <c r="B17" s="40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4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2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3"/>
      <c r="C38" s="13"/>
      <c r="D38" s="13"/>
    </row>
    <row r="39" spans="1:4" x14ac:dyDescent="0.25">
      <c r="A39" s="13"/>
      <c r="B39" s="13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3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2"/>
      <c r="C44" s="12"/>
      <c r="D4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2024-01-30T01:44:15Z</cp:lastPrinted>
  <dcterms:created xsi:type="dcterms:W3CDTF">2011-07-25T05:21:17Z</dcterms:created>
  <dcterms:modified xsi:type="dcterms:W3CDTF">2024-01-30T01:45:25Z</dcterms:modified>
</cp:coreProperties>
</file>