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39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олн.работы" sheetId="9" r:id="rId9"/>
    <sheet name="Текущий ремонт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0"/>
  <c r="C26"/>
  <c r="C19"/>
  <c r="C15"/>
  <c r="C11"/>
  <c r="M17" i="5"/>
  <c r="D8" i="7"/>
  <c r="C8"/>
  <c r="D36" i="6"/>
  <c r="D47" i="2"/>
  <c r="C47"/>
  <c r="D114" i="1"/>
  <c r="C114"/>
  <c r="C106"/>
  <c r="D31" i="4"/>
  <c r="C31"/>
  <c r="D34" i="6"/>
  <c r="D43" i="2"/>
  <c r="C43"/>
  <c r="C101" i="1"/>
  <c r="C102" s="1"/>
  <c r="D13" i="9"/>
  <c r="C13"/>
  <c r="C26" i="4"/>
  <c r="D32" i="6"/>
  <c r="C32"/>
  <c r="C31"/>
  <c r="D39" i="2"/>
  <c r="C39"/>
  <c r="C97" i="1"/>
  <c r="D28" i="6"/>
  <c r="D35" i="2"/>
  <c r="C91" i="1"/>
  <c r="D8" i="9"/>
  <c r="C19" i="4"/>
  <c r="D33" i="2"/>
  <c r="C81" i="1"/>
  <c r="C15" i="4"/>
  <c r="D6" i="9"/>
  <c r="C6"/>
  <c r="D31" i="2"/>
  <c r="D26" i="6"/>
  <c r="C69" i="1"/>
  <c r="D8" i="3"/>
  <c r="C11" i="4"/>
  <c r="D24" i="6"/>
  <c r="C24"/>
  <c r="D29" i="2"/>
  <c r="C58" i="1"/>
  <c r="G9" i="5"/>
  <c r="C20" i="6" l="1"/>
  <c r="C27" i="2"/>
  <c r="C49" i="1"/>
  <c r="C51" s="1"/>
  <c r="C16" i="6"/>
  <c r="C23" i="2"/>
  <c r="C41" i="1"/>
  <c r="D8" i="5" l="1"/>
  <c r="D6" i="3"/>
  <c r="C12" i="6"/>
  <c r="C17" i="2"/>
  <c r="C19" s="1"/>
  <c r="C34" i="1"/>
  <c r="D6" i="4"/>
  <c r="D11" s="1"/>
  <c r="D15" s="1"/>
  <c r="D19" s="1"/>
  <c r="D21" s="1"/>
  <c r="D26" s="1"/>
  <c r="C8" i="6"/>
  <c r="C25" i="1"/>
  <c r="C6" i="6"/>
  <c r="D6" s="1"/>
  <c r="D8" s="1"/>
  <c r="D12" s="1"/>
  <c r="D16" s="1"/>
  <c r="D20" s="1"/>
  <c r="C11" i="2"/>
  <c r="D11" s="1"/>
  <c r="D13" s="1"/>
  <c r="C8" i="1"/>
  <c r="C13" s="1"/>
  <c r="D19" i="2" l="1"/>
  <c r="D23" s="1"/>
  <c r="D27" s="1"/>
  <c r="D13" i="1"/>
  <c r="D25" s="1"/>
  <c r="D34" s="1"/>
  <c r="D41" s="1"/>
  <c r="D51" s="1"/>
  <c r="D58" s="1"/>
  <c r="D69" s="1"/>
  <c r="D81" s="1"/>
  <c r="D91" s="1"/>
  <c r="D97" s="1"/>
  <c r="D102" s="1"/>
  <c r="N16" i="5" l="1"/>
  <c r="E4" l="1"/>
  <c r="M4"/>
  <c r="L4"/>
  <c r="K4"/>
  <c r="J4"/>
  <c r="I4"/>
  <c r="H4"/>
  <c r="G4"/>
  <c r="F4"/>
  <c r="D4"/>
  <c r="C4"/>
  <c r="B4"/>
  <c r="F14"/>
  <c r="E14"/>
  <c r="D14"/>
  <c r="E19"/>
  <c r="E9"/>
  <c r="N13"/>
  <c r="N12"/>
  <c r="N11"/>
  <c r="N10"/>
  <c r="N8"/>
  <c r="N6"/>
  <c r="N5"/>
  <c r="N22"/>
  <c r="N21"/>
  <c r="N20"/>
  <c r="M19"/>
  <c r="L19"/>
  <c r="K19"/>
  <c r="J19"/>
  <c r="I19"/>
  <c r="H19"/>
  <c r="G19"/>
  <c r="F19"/>
  <c r="D19"/>
  <c r="C19"/>
  <c r="B19"/>
  <c r="N18"/>
  <c r="M14"/>
  <c r="L14"/>
  <c r="K14"/>
  <c r="J14"/>
  <c r="I14"/>
  <c r="H14"/>
  <c r="G14"/>
  <c r="C14"/>
  <c r="N17"/>
  <c r="M9"/>
  <c r="L9"/>
  <c r="K9"/>
  <c r="J9"/>
  <c r="I9"/>
  <c r="H9"/>
  <c r="F9"/>
  <c r="D9"/>
  <c r="C9"/>
  <c r="B14"/>
  <c r="B9"/>
  <c r="D24" l="1"/>
  <c r="M24"/>
  <c r="J24"/>
  <c r="I24"/>
  <c r="H24"/>
  <c r="L24"/>
  <c r="B24"/>
  <c r="G24"/>
  <c r="K24"/>
  <c r="F24"/>
  <c r="E24"/>
  <c r="N4"/>
  <c r="C24"/>
  <c r="N19"/>
  <c r="N23"/>
  <c r="N15" l="1"/>
  <c r="N14"/>
  <c r="N9" l="1"/>
  <c r="N24" s="1"/>
</calcChain>
</file>

<file path=xl/sharedStrings.xml><?xml version="1.0" encoding="utf-8"?>
<sst xmlns="http://schemas.openxmlformats.org/spreadsheetml/2006/main" count="366" uniqueCount="192">
  <si>
    <t>Советская 1а</t>
  </si>
  <si>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</si>
  <si>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</si>
  <si>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</si>
  <si>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</si>
  <si>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</si>
  <si>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</si>
  <si>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</si>
  <si>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</si>
  <si>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</si>
  <si>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</si>
  <si>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</si>
  <si>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</si>
  <si>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</si>
  <si>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</si>
  <si>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</si>
  <si>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</si>
  <si>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</si>
  <si>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</si>
  <si>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</si>
  <si>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</si>
  <si>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</si>
  <si>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</si>
  <si>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</si>
  <si>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</si>
  <si>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</si>
  <si>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</si>
  <si>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1а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</si>
  <si>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</si>
  <si>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</si>
  <si>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</si>
  <si>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</si>
  <si>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</si>
  <si>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</si>
  <si>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</si>
  <si>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</si>
  <si>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</si>
  <si>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</si>
  <si>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</si>
  <si>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</si>
  <si>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</si>
  <si>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</si>
  <si>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</si>
  <si>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</si>
  <si>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</si>
  <si>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</si>
  <si>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</si>
  <si>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Советская,1а</t>
  </si>
  <si>
    <t>3.Техническое обслуживание электрооборудования</t>
  </si>
  <si>
    <t>4.Текущий ремонт конструктивных элементов</t>
  </si>
  <si>
    <t>5.Текущий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</si>
  <si>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</si>
  <si>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</si>
  <si>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</si>
  <si>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</si>
  <si>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</si>
  <si>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</si>
  <si>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5.ОДН:</t>
  </si>
  <si>
    <t>7. Расходы по содержанию УК</t>
  </si>
  <si>
    <t>Техобслуживание и снятие показаний общедомового теплосчетчика</t>
  </si>
  <si>
    <t>Директор ООО УК "Крокус"</t>
  </si>
  <si>
    <t>Дезинфекция</t>
  </si>
  <si>
    <t>Тех.обслуживание домофона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</si>
  <si>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</si>
  <si>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</si>
  <si>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</si>
  <si>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</si>
  <si>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Обход подвалов на предмет утечек. Устранение утечек</t>
  </si>
  <si>
    <t>Установка кранов на стояк отопления в подвале Подъезд №7,8</t>
  </si>
  <si>
    <t>Обход подвалов на предмет утечек. Устранение утечек. Установка замка на подвальную дверь</t>
  </si>
  <si>
    <t>Прочистка фильтров в подвале</t>
  </si>
  <si>
    <t>Установка полотенцесушителя Квартира №80</t>
  </si>
  <si>
    <t>Очистка куржака на крыше Квартира №13</t>
  </si>
  <si>
    <t>Уборка снега с подъездных козырьков Подъезд №1-6</t>
  </si>
  <si>
    <t xml:space="preserve">Очистка канализационных труб от куржака </t>
  </si>
  <si>
    <t>Уборка снега с подъездных козырьков Подъезд №7,8</t>
  </si>
  <si>
    <t>Ремонт светильника замена лампочки и предохранителя Подъезд №1</t>
  </si>
  <si>
    <t>Лицевой счёт 2023г</t>
  </si>
  <si>
    <t>Устранение течи на стояке ХВС Квартира №90</t>
  </si>
  <si>
    <t>Устранение течи на канализационном стояке в подвале</t>
  </si>
  <si>
    <t>Квартира №90 замена манжетов на стояке отопления</t>
  </si>
  <si>
    <t>Замена кранов на стояке ГВС в подвале</t>
  </si>
  <si>
    <t>Устранение течи на отопительном приборе Квартира №24</t>
  </si>
  <si>
    <t xml:space="preserve">Обход подвала на предмет утечек </t>
  </si>
  <si>
    <t>Отключение отопительного прибора, установка перемычки Квартира №86</t>
  </si>
  <si>
    <t>Ремонт системы отопления Квартира№72</t>
  </si>
  <si>
    <t>Итого за февраль</t>
  </si>
  <si>
    <t>Ремонт светильника замена лампочки и предохранителя Подъезд №4,2,3</t>
  </si>
  <si>
    <t>Замена отопительных приборов и стояков отопления Квартира №80,83</t>
  </si>
  <si>
    <t>Устранение течи на стояке ХВС Квартира №76</t>
  </si>
  <si>
    <t>Установка водосчетчика ХВС в подвале. Замена прокладок</t>
  </si>
  <si>
    <t>Отключение подъездного отопления</t>
  </si>
  <si>
    <t>Замена вентеля на стояке ГВС в подвале</t>
  </si>
  <si>
    <t>Замена тройника на стояке ХВС в подвале</t>
  </si>
  <si>
    <t>Итого за март</t>
  </si>
  <si>
    <t>Очистка водосточных воронок от льда</t>
  </si>
  <si>
    <t>Очитска снега с крыши</t>
  </si>
  <si>
    <t>Установка сливных желубов на подъездные козырьки</t>
  </si>
  <si>
    <t>Ремонт светильника замена лампочки и схемы. Подъезд №1</t>
  </si>
  <si>
    <t>Замена лапочки в тамбуре Подъезд №3</t>
  </si>
  <si>
    <t>Замена доводчиков входной двери Подъезд №1,4</t>
  </si>
  <si>
    <t>Обход подвалов на предмет утечек</t>
  </si>
  <si>
    <t>Прочистка канализации из подвала в колодец</t>
  </si>
  <si>
    <t>Устранение течи на стояке отопления в подвале</t>
  </si>
  <si>
    <t>Итого за апрель</t>
  </si>
  <si>
    <t>Прочистка вентиляции Квартира №24</t>
  </si>
  <si>
    <t>Ремонт светильников замена лампочки и предохранителя Подъезд №1</t>
  </si>
  <si>
    <t>Ремонт светильника замена лампочки и схемы Подъезд №2</t>
  </si>
  <si>
    <t>Ремонт водосточной трубы Подъезд №3</t>
  </si>
  <si>
    <t>Прочистка стояка канализации в подвале Подъезд №5,6,7</t>
  </si>
  <si>
    <t>Отключение отопления</t>
  </si>
  <si>
    <t>Прочистка канализации в подвале Подвал №6,7,5 Обработка хлорным раствором</t>
  </si>
  <si>
    <t>Устранение течи на стояке канализации в подвале Подъезд №7</t>
  </si>
  <si>
    <t>Итого за май</t>
  </si>
  <si>
    <t>Спиливание деревьев у подъезда №3</t>
  </si>
  <si>
    <t xml:space="preserve">Итого за май </t>
  </si>
  <si>
    <t>Замена общей нулевой колодки в подъезде, квартира №65</t>
  </si>
  <si>
    <t>Работы ППР Замена лампочк и схем</t>
  </si>
  <si>
    <t>Снятие ПРЭМ на теплоузле на поверку</t>
  </si>
  <si>
    <t>Сборка прочистка канализации в подвале</t>
  </si>
  <si>
    <t>Установка труб вместо ПРЭМ</t>
  </si>
  <si>
    <t>Итого за июнь</t>
  </si>
  <si>
    <t>Замена лампочек и выключателя в подвале</t>
  </si>
  <si>
    <t>Замена лампочки и предохранителя Подъезд №1</t>
  </si>
  <si>
    <t>Замена канализационного стояка Квартира №108,114</t>
  </si>
  <si>
    <t>Замена канализационных труб с 5 ого этажа в подвал Квартира №75,78,81,84,87</t>
  </si>
  <si>
    <t>Замена стояков отопления и ГВС Квартира №75,78,81,84,87</t>
  </si>
  <si>
    <t>Замена доводчиков входной двери Подъезд №1,2</t>
  </si>
  <si>
    <t>Устранение течи на полотенцесушителе Квартира №91</t>
  </si>
  <si>
    <t>Ремонт крестовины канализации Квартира №84</t>
  </si>
  <si>
    <t>Прочистка канализации Подъезд №5,6,7</t>
  </si>
  <si>
    <t>Установка ПРЭМ после поверки</t>
  </si>
  <si>
    <t>Поверка ПРЭМ</t>
  </si>
  <si>
    <t>Замена участка трубы канализационного стояка Квартира №80</t>
  </si>
  <si>
    <t>Промывка и опрессовка системы теплоснабжения</t>
  </si>
  <si>
    <t>Итого за июль</t>
  </si>
  <si>
    <t>Ремонт светильников замена лампочек и схем Подъезд №8</t>
  </si>
  <si>
    <t>Скос травы на придомовой территории</t>
  </si>
  <si>
    <t>Замена полотенцесушителей и стояков полотенцесушителей Квартира №34,37</t>
  </si>
  <si>
    <t>Замена участка трубы канализации Квартира №80,83</t>
  </si>
  <si>
    <t xml:space="preserve">Запенивание штробы вокруг канализации и труб ГВс, ХВС в квартирах и подъезде вокруг канализационной трубы Квартира №53,50 </t>
  </si>
  <si>
    <t>Замена стояков отопления, отопительных приборов, устновка запорной арматуры Квартира №19 (материалы жителей)</t>
  </si>
  <si>
    <t>Замена стояков ГВС ХВС Квартира №16,19 (материалы жителей)</t>
  </si>
  <si>
    <t>Замена канализационного стояка Квартира №19 материалы жителей</t>
  </si>
  <si>
    <t>Замена участка трубы и двух кранов в подвале Подъезд №2</t>
  </si>
  <si>
    <t>Замена вентеля на стояке ХВС в подвале</t>
  </si>
  <si>
    <t xml:space="preserve">Устранение течи на стояке канализации в подвале </t>
  </si>
  <si>
    <t>Устранение течи на стояке канализации в туалете Квартира №75</t>
  </si>
  <si>
    <t>Итого за август</t>
  </si>
  <si>
    <t>Замена запорной арматуры на стояке ХВс в подвале</t>
  </si>
  <si>
    <t>Замена отопительного прибора Квартира №89</t>
  </si>
  <si>
    <t>Заливка бетоном площадки под мусорные баки</t>
  </si>
  <si>
    <t>Прочистка канализации Подъезд №6</t>
  </si>
  <si>
    <t>Запуск отопления</t>
  </si>
  <si>
    <t>Замена шаровых кранов на спускниках в подвале подъезда №5</t>
  </si>
  <si>
    <t>Устранение течи на конвекторе отопления Квартира №21</t>
  </si>
  <si>
    <t>Замена участка трубы на стояке ГВС Квартира №97</t>
  </si>
  <si>
    <t xml:space="preserve">Ремонт стояков в подвале </t>
  </si>
  <si>
    <t>Итого за сентябрь</t>
  </si>
  <si>
    <t>Замена лапочки в тамбуре Подъезд №1</t>
  </si>
  <si>
    <t>Ремонт второго узла в подвале</t>
  </si>
  <si>
    <t>Устранение течи на конвекторе отопления Квартира №84</t>
  </si>
  <si>
    <t>Итого за октябрь</t>
  </si>
  <si>
    <t>Ремонт водосточной воронки Подъезд №7</t>
  </si>
  <si>
    <t>Замена лампочки и предохранителя Подъезд №6,2</t>
  </si>
  <si>
    <t>Ремонт светильников, замена лампочек и схем Подъезд №4,7</t>
  </si>
  <si>
    <t>Замена отопительного прибора Квартира №90</t>
  </si>
  <si>
    <t>Ремонт системы отопления в подвале</t>
  </si>
  <si>
    <t>Замена отопительных приборов Квартира №33</t>
  </si>
  <si>
    <t>Изготовление и установка ограждений под мусорные баки</t>
  </si>
  <si>
    <t>Спиливание деревьев возле подъезда №3</t>
  </si>
  <si>
    <t>Покраска ограждений под мусорные баки</t>
  </si>
  <si>
    <t>Устранение засора канализации Подъезд №1,7</t>
  </si>
  <si>
    <t>Итого за ноябрь</t>
  </si>
  <si>
    <t>Сверление отверстий под домофонной кнопкой Подъезд №3,4</t>
  </si>
  <si>
    <t xml:space="preserve">Работы ППР </t>
  </si>
  <si>
    <t>Замена канализационного стояка Квартира №77,80</t>
  </si>
  <si>
    <t>Замена стояка канализации Квартира №74</t>
  </si>
  <si>
    <t>Замена отопительных приборов Квартира №99</t>
  </si>
  <si>
    <t>Отогрев канализационных труб от куржака</t>
  </si>
  <si>
    <t>Прочистка канализационных труб от куржака</t>
  </si>
  <si>
    <t>Отогрев стояка ХВС и утепление Квартира №111</t>
  </si>
  <si>
    <t xml:space="preserve">Прочистка фильтров на стояке отопления </t>
  </si>
  <si>
    <t>Прочистка вентиляции, отогрев канализационных труб от куржака Квартира №1</t>
  </si>
  <si>
    <t>Устранение течи на стоке ХВС Квартира №64</t>
  </si>
  <si>
    <t>Прочистка канализации Подъезд №1,6,7</t>
  </si>
  <si>
    <t>Прочистка фильтров на стояке отопления в подвале</t>
  </si>
  <si>
    <t>Итого за декабрь</t>
  </si>
  <si>
    <t>Ремонт мест общего пользования Администрация</t>
  </si>
  <si>
    <t>Ремонт подъездного освещения Подъезд №1</t>
  </si>
  <si>
    <t>Демонтаж старого светильника, монтаж светодиодного светильника (фасадное освещение)</t>
  </si>
  <si>
    <t>Автовышка 2 часа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</si>
</sst>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2" fontId="9" fillId="0" borderId="5" xfId="0" applyNumberFormat="1" applyFont="1" applyBorder="1"/>
    <xf numFmtId="0" fontId="9" fillId="0" borderId="1" xfId="0" applyFont="1" applyBorder="1" applyAlignment="1">
      <alignment horizontal="left"/>
    </xf>
    <xf numFmtId="2" fontId="9" fillId="0" borderId="7" xfId="0" applyNumberFormat="1" applyFont="1" applyBorder="1"/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left"/>
    </xf>
    <xf numFmtId="0" fontId="9" fillId="0" borderId="2" xfId="0" applyFont="1" applyBorder="1"/>
    <xf numFmtId="0" fontId="11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" fillId="0" borderId="5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0"/>
  <sheetViews>
    <sheetView topLeftCell="A94" workbookViewId="0">
      <selection activeCell="B106" sqref="B106:C113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66" t="s">
        <v>66</v>
      </c>
      <c r="C1" s="66"/>
      <c r="D1" s="66"/>
      <c r="E1" s="6"/>
      <c r="F1" s="6"/>
      <c r="G1" s="6"/>
      <c r="H1" s="6"/>
    </row>
    <row r="2" spans="1:8" ht="15.7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>
      <c r="A3" s="1"/>
      <c r="B3" s="65" t="s">
        <v>5</v>
      </c>
      <c r="C3" s="65"/>
      <c r="D3" s="65"/>
      <c r="E3" s="1"/>
      <c r="F3" s="1"/>
      <c r="G3" s="1"/>
      <c r="H3" s="1"/>
    </row>
    <row r="4" spans="1:8">
      <c r="A4" s="7"/>
      <c r="B4" s="8" t="s">
        <v>1</v>
      </c>
      <c r="C4" s="8" t="s">
        <v>2</v>
      </c>
      <c r="D4" s="8" t="s">
        <v>28</v>
      </c>
      <c r="E4" s="1"/>
      <c r="F4" s="1"/>
      <c r="G4" s="1"/>
      <c r="H4" s="1"/>
    </row>
    <row r="5" spans="1:8">
      <c r="A5" s="7"/>
      <c r="B5" s="3" t="s">
        <v>3</v>
      </c>
      <c r="C5" s="7"/>
      <c r="D5" s="7"/>
      <c r="E5" s="1"/>
      <c r="F5" s="1"/>
      <c r="G5" s="1"/>
      <c r="H5" s="1"/>
    </row>
    <row r="6" spans="1:8" ht="27" customHeight="1">
      <c r="A6" s="38">
        <v>1</v>
      </c>
      <c r="B6" s="38" t="s">
        <v>59</v>
      </c>
      <c r="C6" s="38">
        <v>1223.92</v>
      </c>
      <c r="D6" s="39"/>
      <c r="E6" s="1"/>
      <c r="F6" s="1"/>
    </row>
    <row r="7" spans="1:8" ht="60">
      <c r="A7" s="38">
        <v>2</v>
      </c>
      <c r="B7" s="38" t="s">
        <v>63</v>
      </c>
      <c r="C7" s="38">
        <v>935</v>
      </c>
      <c r="D7" s="38"/>
      <c r="E7" s="1"/>
      <c r="F7" s="1"/>
    </row>
    <row r="8" spans="1:8" s="5" customFormat="1" ht="30">
      <c r="A8" s="38">
        <v>3</v>
      </c>
      <c r="B8" s="38" t="s">
        <v>67</v>
      </c>
      <c r="C8" s="38">
        <f>2345+790</f>
        <v>3135</v>
      </c>
      <c r="D8" s="39"/>
      <c r="E8" s="4"/>
      <c r="F8" s="4"/>
    </row>
    <row r="9" spans="1:8" ht="30">
      <c r="A9" s="38">
        <v>4</v>
      </c>
      <c r="B9" s="38" t="s">
        <v>68</v>
      </c>
      <c r="C9" s="38">
        <v>7570</v>
      </c>
      <c r="D9" s="39"/>
      <c r="E9" s="1"/>
      <c r="F9" s="1"/>
    </row>
    <row r="10" spans="1:8" ht="30">
      <c r="A10" s="38">
        <v>5</v>
      </c>
      <c r="B10" s="38" t="s">
        <v>69</v>
      </c>
      <c r="C10" s="38">
        <v>1014</v>
      </c>
      <c r="D10" s="39"/>
      <c r="E10" s="1"/>
      <c r="F10" s="1"/>
    </row>
    <row r="11" spans="1:8">
      <c r="A11" s="38">
        <v>6</v>
      </c>
      <c r="B11" s="38" t="s">
        <v>70</v>
      </c>
      <c r="C11" s="38">
        <v>3555</v>
      </c>
      <c r="D11" s="39"/>
      <c r="E11" s="1"/>
      <c r="F11" s="1"/>
    </row>
    <row r="12" spans="1:8">
      <c r="A12" s="38">
        <v>7</v>
      </c>
      <c r="B12" s="38" t="s">
        <v>71</v>
      </c>
      <c r="C12" s="38">
        <v>2370</v>
      </c>
      <c r="D12" s="39"/>
      <c r="E12" s="1"/>
      <c r="F12" s="1"/>
    </row>
    <row r="13" spans="1:8">
      <c r="A13" s="38"/>
      <c r="B13" s="39" t="s">
        <v>64</v>
      </c>
      <c r="C13" s="39">
        <f>SUM(C6:C12)</f>
        <v>19802.919999999998</v>
      </c>
      <c r="D13" s="39">
        <f>C13</f>
        <v>19802.919999999998</v>
      </c>
      <c r="E13" s="1"/>
      <c r="F13" s="1"/>
    </row>
    <row r="14" spans="1:8">
      <c r="A14" s="7"/>
      <c r="B14" s="3" t="s">
        <v>6</v>
      </c>
      <c r="C14" s="7"/>
      <c r="D14" s="7"/>
      <c r="E14" s="1"/>
      <c r="F14" s="1"/>
    </row>
    <row r="15" spans="1:8" ht="30">
      <c r="A15" s="38">
        <v>1</v>
      </c>
      <c r="B15" s="38" t="s">
        <v>59</v>
      </c>
      <c r="C15" s="38">
        <v>1223.92</v>
      </c>
      <c r="D15" s="39"/>
      <c r="E15" s="1"/>
      <c r="F15" s="1"/>
    </row>
    <row r="16" spans="1:8" ht="60">
      <c r="A16" s="38">
        <v>2</v>
      </c>
      <c r="B16" s="38" t="s">
        <v>63</v>
      </c>
      <c r="C16" s="38">
        <v>935</v>
      </c>
      <c r="D16" s="38"/>
      <c r="E16" s="1"/>
      <c r="F16" s="1"/>
    </row>
    <row r="17" spans="1:9">
      <c r="A17" s="38">
        <v>3</v>
      </c>
      <c r="B17" s="38" t="s">
        <v>78</v>
      </c>
      <c r="C17" s="38">
        <v>790</v>
      </c>
      <c r="D17" s="38"/>
      <c r="E17" s="1"/>
      <c r="F17" s="1"/>
    </row>
    <row r="18" spans="1:9" ht="30">
      <c r="A18" s="38">
        <v>4</v>
      </c>
      <c r="B18" s="38" t="s">
        <v>79</v>
      </c>
      <c r="C18" s="38">
        <v>1170</v>
      </c>
      <c r="D18" s="39"/>
      <c r="E18" s="1"/>
      <c r="F18" s="1"/>
    </row>
    <row r="19" spans="1:9" ht="30">
      <c r="A19" s="38">
        <v>5</v>
      </c>
      <c r="B19" s="38" t="s">
        <v>80</v>
      </c>
      <c r="C19" s="38">
        <v>888</v>
      </c>
      <c r="D19" s="39"/>
      <c r="E19" s="1"/>
      <c r="F19" s="1"/>
    </row>
    <row r="20" spans="1:9">
      <c r="A20" s="38">
        <v>6</v>
      </c>
      <c r="B20" s="38" t="s">
        <v>81</v>
      </c>
      <c r="C20" s="38">
        <v>2597</v>
      </c>
      <c r="D20" s="39"/>
      <c r="E20" s="1"/>
      <c r="F20" s="1"/>
    </row>
    <row r="21" spans="1:9" s="5" customFormat="1" ht="30">
      <c r="A21" s="38">
        <v>7</v>
      </c>
      <c r="B21" s="38" t="s">
        <v>82</v>
      </c>
      <c r="C21" s="38">
        <v>790</v>
      </c>
      <c r="D21" s="39"/>
      <c r="E21" s="4"/>
      <c r="F21" s="4"/>
    </row>
    <row r="22" spans="1:9" s="5" customFormat="1">
      <c r="A22" s="38">
        <v>8</v>
      </c>
      <c r="B22" s="38" t="s">
        <v>83</v>
      </c>
      <c r="C22" s="38">
        <v>1185</v>
      </c>
      <c r="D22" s="39"/>
      <c r="E22" s="4"/>
      <c r="F22" s="4"/>
    </row>
    <row r="23" spans="1:9" ht="30">
      <c r="A23" s="38">
        <v>9</v>
      </c>
      <c r="B23" s="38" t="s">
        <v>84</v>
      </c>
      <c r="C23" s="38">
        <v>1883</v>
      </c>
      <c r="D23" s="38"/>
      <c r="E23" s="1"/>
      <c r="F23" s="1"/>
    </row>
    <row r="24" spans="1:9">
      <c r="A24" s="38">
        <v>10</v>
      </c>
      <c r="B24" s="38" t="s">
        <v>85</v>
      </c>
      <c r="C24" s="38">
        <v>4799</v>
      </c>
      <c r="D24" s="39"/>
      <c r="E24" s="1"/>
      <c r="F24" s="1"/>
      <c r="I24" s="5"/>
    </row>
    <row r="25" spans="1:9">
      <c r="A25" s="38"/>
      <c r="B25" s="39" t="s">
        <v>86</v>
      </c>
      <c r="C25" s="39">
        <f>SUM(C15:C24)</f>
        <v>16260.92</v>
      </c>
      <c r="D25" s="39">
        <f>C25+D13</f>
        <v>36063.839999999997</v>
      </c>
      <c r="E25" s="1"/>
      <c r="F25" s="1"/>
    </row>
    <row r="26" spans="1:9">
      <c r="A26" s="7"/>
      <c r="B26" s="3" t="s">
        <v>4</v>
      </c>
      <c r="C26" s="7"/>
      <c r="D26" s="7"/>
      <c r="E26" s="1"/>
      <c r="F26" s="1"/>
    </row>
    <row r="27" spans="1:9" ht="30">
      <c r="A27" s="38">
        <v>1</v>
      </c>
      <c r="B27" s="38" t="s">
        <v>59</v>
      </c>
      <c r="C27" s="38">
        <v>1223.92</v>
      </c>
      <c r="D27" s="39"/>
      <c r="E27" s="1"/>
      <c r="F27" s="1"/>
    </row>
    <row r="28" spans="1:9" ht="60">
      <c r="A28" s="38">
        <v>2</v>
      </c>
      <c r="B28" s="38" t="s">
        <v>63</v>
      </c>
      <c r="C28" s="38">
        <v>935</v>
      </c>
      <c r="D28" s="38"/>
      <c r="E28" s="1"/>
      <c r="F28" s="1"/>
    </row>
    <row r="29" spans="1:9">
      <c r="A29" s="38">
        <v>3</v>
      </c>
      <c r="B29" s="38" t="s">
        <v>89</v>
      </c>
      <c r="C29" s="38">
        <v>635</v>
      </c>
      <c r="D29" s="39"/>
      <c r="E29" s="1"/>
      <c r="F29" s="1"/>
    </row>
    <row r="30" spans="1:9" ht="30">
      <c r="A30" s="38">
        <v>4</v>
      </c>
      <c r="B30" s="38" t="s">
        <v>90</v>
      </c>
      <c r="C30" s="38">
        <v>2763.7</v>
      </c>
      <c r="D30" s="39"/>
      <c r="E30" s="1"/>
      <c r="F30" s="1"/>
    </row>
    <row r="31" spans="1:9">
      <c r="A31" s="38">
        <v>5</v>
      </c>
      <c r="B31" s="38" t="s">
        <v>91</v>
      </c>
      <c r="C31" s="38">
        <v>790</v>
      </c>
      <c r="D31" s="38"/>
      <c r="E31" s="1"/>
      <c r="F31" s="1"/>
    </row>
    <row r="32" spans="1:9">
      <c r="A32" s="38">
        <v>6</v>
      </c>
      <c r="B32" s="38" t="s">
        <v>92</v>
      </c>
      <c r="C32" s="38">
        <v>2077.5</v>
      </c>
      <c r="D32" s="38"/>
      <c r="E32" s="1"/>
      <c r="F32" s="1"/>
    </row>
    <row r="33" spans="1:6">
      <c r="A33" s="38">
        <v>7</v>
      </c>
      <c r="B33" s="38" t="s">
        <v>93</v>
      </c>
      <c r="C33" s="38">
        <v>868.3</v>
      </c>
      <c r="D33" s="38"/>
      <c r="E33" s="1"/>
      <c r="F33" s="1"/>
    </row>
    <row r="34" spans="1:6">
      <c r="A34" s="38"/>
      <c r="B34" s="39" t="s">
        <v>94</v>
      </c>
      <c r="C34" s="39">
        <f>SUM(C27:C33)</f>
        <v>9293.4199999999983</v>
      </c>
      <c r="D34" s="39">
        <f>C34+D25</f>
        <v>45357.259999999995</v>
      </c>
      <c r="E34" s="1"/>
      <c r="F34" s="1"/>
    </row>
    <row r="35" spans="1:6">
      <c r="A35" s="7"/>
      <c r="B35" s="3" t="s">
        <v>8</v>
      </c>
      <c r="C35" s="7"/>
      <c r="D35" s="7"/>
      <c r="E35" s="1"/>
      <c r="F35" s="1"/>
    </row>
    <row r="36" spans="1:6" ht="30">
      <c r="A36" s="38">
        <v>1</v>
      </c>
      <c r="B36" s="38" t="s">
        <v>59</v>
      </c>
      <c r="C36" s="38">
        <v>1223.92</v>
      </c>
      <c r="D36" s="39"/>
      <c r="E36" s="1"/>
      <c r="F36" s="1"/>
    </row>
    <row r="37" spans="1:6" ht="60">
      <c r="A37" s="38">
        <v>2</v>
      </c>
      <c r="B37" s="38" t="s">
        <v>63</v>
      </c>
      <c r="C37" s="38">
        <v>935</v>
      </c>
      <c r="D37" s="38"/>
      <c r="E37" s="1"/>
      <c r="F37" s="1"/>
    </row>
    <row r="38" spans="1:6">
      <c r="A38" s="38">
        <v>3</v>
      </c>
      <c r="B38" s="38" t="s">
        <v>101</v>
      </c>
      <c r="C38" s="38">
        <v>790</v>
      </c>
      <c r="D38" s="38"/>
      <c r="E38" s="1"/>
      <c r="F38" s="1"/>
    </row>
    <row r="39" spans="1:6">
      <c r="A39" s="38">
        <v>4</v>
      </c>
      <c r="B39" s="38" t="s">
        <v>102</v>
      </c>
      <c r="C39" s="38">
        <v>1975</v>
      </c>
      <c r="D39" s="39"/>
      <c r="E39" s="1"/>
      <c r="F39" s="1"/>
    </row>
    <row r="40" spans="1:6">
      <c r="A40" s="38">
        <v>5</v>
      </c>
      <c r="B40" s="38" t="s">
        <v>103</v>
      </c>
      <c r="C40" s="38">
        <v>1810</v>
      </c>
      <c r="D40" s="39"/>
      <c r="E40" s="1"/>
      <c r="F40" s="1"/>
    </row>
    <row r="41" spans="1:6">
      <c r="A41" s="38"/>
      <c r="B41" s="39" t="s">
        <v>104</v>
      </c>
      <c r="C41" s="39">
        <f>SUM(C36:C40)</f>
        <v>6733.92</v>
      </c>
      <c r="D41" s="39">
        <f>C41+D34</f>
        <v>52091.179999999993</v>
      </c>
      <c r="E41" s="1"/>
      <c r="F41" s="1"/>
    </row>
    <row r="42" spans="1:6">
      <c r="A42" s="7"/>
      <c r="B42" s="3" t="s">
        <v>9</v>
      </c>
      <c r="C42" s="7"/>
      <c r="D42" s="7"/>
      <c r="E42" s="1"/>
      <c r="F42" s="1"/>
    </row>
    <row r="43" spans="1:6" ht="30">
      <c r="A43" s="38">
        <v>1</v>
      </c>
      <c r="B43" s="38" t="s">
        <v>59</v>
      </c>
      <c r="C43" s="38">
        <v>1223.92</v>
      </c>
      <c r="D43" s="39"/>
      <c r="E43" s="1"/>
      <c r="F43" s="1"/>
    </row>
    <row r="44" spans="1:6" ht="60">
      <c r="A44" s="38">
        <v>2</v>
      </c>
      <c r="B44" s="38" t="s">
        <v>63</v>
      </c>
      <c r="C44" s="38">
        <v>935</v>
      </c>
      <c r="D44" s="38"/>
      <c r="E44" s="1"/>
      <c r="F44" s="1"/>
    </row>
    <row r="45" spans="1:6">
      <c r="A45" s="38">
        <v>3</v>
      </c>
      <c r="B45" s="38" t="s">
        <v>108</v>
      </c>
      <c r="C45" s="38">
        <v>4360.7</v>
      </c>
      <c r="D45" s="39"/>
      <c r="E45" s="1"/>
      <c r="F45" s="1"/>
    </row>
    <row r="46" spans="1:6" ht="30">
      <c r="A46" s="38">
        <v>4</v>
      </c>
      <c r="B46" s="38" t="s">
        <v>109</v>
      </c>
      <c r="C46" s="38">
        <v>3555</v>
      </c>
      <c r="D46" s="39"/>
      <c r="E46" s="1"/>
      <c r="F46" s="1"/>
    </row>
    <row r="47" spans="1:6">
      <c r="A47" s="38">
        <v>5</v>
      </c>
      <c r="B47" s="38" t="s">
        <v>110</v>
      </c>
      <c r="C47" s="38">
        <v>790</v>
      </c>
      <c r="D47" s="38"/>
      <c r="E47" s="1"/>
      <c r="F47" s="1"/>
    </row>
    <row r="48" spans="1:6">
      <c r="A48" s="38">
        <v>6</v>
      </c>
      <c r="B48" s="41" t="s">
        <v>103</v>
      </c>
      <c r="C48" s="38">
        <v>1810</v>
      </c>
      <c r="D48" s="39"/>
      <c r="E48" s="1"/>
      <c r="F48" s="1"/>
    </row>
    <row r="49" spans="1:6" ht="30">
      <c r="A49" s="38">
        <v>7</v>
      </c>
      <c r="B49" s="41" t="s">
        <v>111</v>
      </c>
      <c r="C49" s="38">
        <f>790+2370+2370</f>
        <v>5530</v>
      </c>
      <c r="D49" s="39"/>
      <c r="E49" s="1"/>
      <c r="F49" s="1"/>
    </row>
    <row r="50" spans="1:6" ht="30">
      <c r="A50" s="38">
        <v>8</v>
      </c>
      <c r="B50" s="38" t="s">
        <v>112</v>
      </c>
      <c r="C50" s="38">
        <v>962.5</v>
      </c>
      <c r="D50" s="39"/>
      <c r="E50" s="1"/>
      <c r="F50" s="1"/>
    </row>
    <row r="51" spans="1:6">
      <c r="A51" s="38"/>
      <c r="B51" s="39" t="s">
        <v>113</v>
      </c>
      <c r="C51" s="39">
        <f>SUM(C43:C50)</f>
        <v>19167.12</v>
      </c>
      <c r="D51" s="39">
        <f>C51+D41</f>
        <v>71258.299999999988</v>
      </c>
      <c r="E51" s="1"/>
      <c r="F51" s="1"/>
    </row>
    <row r="52" spans="1:6">
      <c r="A52" s="7"/>
      <c r="B52" s="3" t="s">
        <v>10</v>
      </c>
      <c r="C52" s="7"/>
      <c r="D52" s="7"/>
      <c r="E52" s="1"/>
      <c r="F52" s="1"/>
    </row>
    <row r="53" spans="1:6" ht="30">
      <c r="A53" s="38">
        <v>1</v>
      </c>
      <c r="B53" s="38" t="s">
        <v>59</v>
      </c>
      <c r="C53" s="38">
        <v>1223.92</v>
      </c>
      <c r="D53" s="39"/>
      <c r="E53" s="1"/>
      <c r="F53" s="1"/>
    </row>
    <row r="54" spans="1:6" ht="60">
      <c r="A54" s="38">
        <v>2</v>
      </c>
      <c r="B54" s="38" t="s">
        <v>63</v>
      </c>
      <c r="C54" s="38">
        <v>935</v>
      </c>
      <c r="D54" s="38"/>
      <c r="E54" s="1"/>
      <c r="F54" s="1"/>
    </row>
    <row r="55" spans="1:6">
      <c r="A55" s="38">
        <v>3</v>
      </c>
      <c r="B55" s="41" t="s">
        <v>118</v>
      </c>
      <c r="C55" s="38">
        <v>2370</v>
      </c>
      <c r="D55" s="39"/>
      <c r="E55" s="1"/>
      <c r="F55" s="1"/>
    </row>
    <row r="56" spans="1:6">
      <c r="A56" s="38">
        <v>4</v>
      </c>
      <c r="B56" s="38" t="s">
        <v>119</v>
      </c>
      <c r="C56" s="38">
        <v>1580</v>
      </c>
      <c r="D56" s="39"/>
      <c r="E56" s="1"/>
      <c r="F56" s="1"/>
    </row>
    <row r="57" spans="1:6">
      <c r="A57" s="38">
        <v>5</v>
      </c>
      <c r="B57" s="38" t="s">
        <v>120</v>
      </c>
      <c r="C57" s="38">
        <v>4679.8</v>
      </c>
      <c r="D57" s="39"/>
      <c r="E57" s="1"/>
      <c r="F57" s="1"/>
    </row>
    <row r="58" spans="1:6">
      <c r="A58" s="38"/>
      <c r="B58" s="39" t="s">
        <v>121</v>
      </c>
      <c r="C58" s="39">
        <f>SUM(C53:C57)</f>
        <v>10788.720000000001</v>
      </c>
      <c r="D58" s="39">
        <f>C58+D51</f>
        <v>82047.01999999999</v>
      </c>
      <c r="E58" s="1"/>
      <c r="F58" s="1"/>
    </row>
    <row r="59" spans="1:6">
      <c r="A59" s="7"/>
      <c r="B59" s="3" t="s">
        <v>11</v>
      </c>
      <c r="C59" s="7"/>
      <c r="D59" s="7"/>
      <c r="E59" s="1"/>
      <c r="F59" s="1"/>
    </row>
    <row r="60" spans="1:6" ht="30">
      <c r="A60" s="38">
        <v>1</v>
      </c>
      <c r="B60" s="38" t="s">
        <v>59</v>
      </c>
      <c r="C60" s="38">
        <v>1223.92</v>
      </c>
      <c r="D60" s="39"/>
      <c r="E60" s="1"/>
      <c r="F60" s="1"/>
    </row>
    <row r="61" spans="1:6" ht="60">
      <c r="A61" s="38">
        <v>2</v>
      </c>
      <c r="B61" s="38" t="s">
        <v>63</v>
      </c>
      <c r="C61" s="38">
        <v>935</v>
      </c>
      <c r="D61" s="38"/>
      <c r="E61" s="1"/>
      <c r="F61" s="1"/>
    </row>
    <row r="62" spans="1:6" ht="30">
      <c r="A62" s="38">
        <v>3</v>
      </c>
      <c r="B62" s="38" t="s">
        <v>128</v>
      </c>
      <c r="C62" s="38">
        <v>1455</v>
      </c>
      <c r="D62" s="39"/>
      <c r="E62" s="1"/>
      <c r="F62" s="1"/>
    </row>
    <row r="63" spans="1:6">
      <c r="A63" s="38">
        <v>4</v>
      </c>
      <c r="B63" s="38" t="s">
        <v>129</v>
      </c>
      <c r="C63" s="38">
        <v>1777.5</v>
      </c>
      <c r="D63" s="39"/>
      <c r="E63" s="1"/>
      <c r="F63" s="1"/>
    </row>
    <row r="64" spans="1:6">
      <c r="A64" s="38">
        <v>5</v>
      </c>
      <c r="B64" s="38" t="s">
        <v>130</v>
      </c>
      <c r="C64" s="38">
        <v>3555</v>
      </c>
      <c r="D64" s="38"/>
      <c r="E64" s="1"/>
      <c r="F64" s="1"/>
    </row>
    <row r="65" spans="1:6">
      <c r="A65" s="38">
        <v>6</v>
      </c>
      <c r="B65" s="41" t="s">
        <v>131</v>
      </c>
      <c r="C65" s="38">
        <v>2966.2</v>
      </c>
      <c r="D65" s="39"/>
      <c r="E65" s="1"/>
      <c r="F65" s="1"/>
    </row>
    <row r="66" spans="1:6">
      <c r="A66" s="38">
        <v>7</v>
      </c>
      <c r="B66" s="41" t="s">
        <v>132</v>
      </c>
      <c r="C66" s="38">
        <v>11900</v>
      </c>
      <c r="D66" s="39"/>
      <c r="E66" s="1"/>
      <c r="F66" s="1"/>
    </row>
    <row r="67" spans="1:6" ht="30">
      <c r="A67" s="38">
        <v>8</v>
      </c>
      <c r="B67" s="38" t="s">
        <v>133</v>
      </c>
      <c r="C67" s="38">
        <v>8295</v>
      </c>
      <c r="D67" s="39"/>
      <c r="E67" s="1"/>
      <c r="F67" s="1"/>
    </row>
    <row r="68" spans="1:6">
      <c r="A68" s="38">
        <v>9</v>
      </c>
      <c r="B68" s="38" t="s">
        <v>134</v>
      </c>
      <c r="C68" s="38">
        <v>3851.25</v>
      </c>
      <c r="D68" s="39"/>
      <c r="E68" s="1"/>
      <c r="F68" s="1"/>
    </row>
    <row r="69" spans="1:6">
      <c r="A69" s="38"/>
      <c r="B69" s="39" t="s">
        <v>135</v>
      </c>
      <c r="C69" s="39">
        <f>SUM(C60:C68)</f>
        <v>35958.869999999995</v>
      </c>
      <c r="D69" s="39">
        <f>C69+D58</f>
        <v>118005.88999999998</v>
      </c>
      <c r="E69" s="1"/>
      <c r="F69" s="1"/>
    </row>
    <row r="70" spans="1:6">
      <c r="A70" s="7"/>
      <c r="B70" s="3" t="s">
        <v>12</v>
      </c>
      <c r="C70" s="7"/>
      <c r="D70" s="7"/>
      <c r="E70" s="1"/>
      <c r="F70" s="1"/>
    </row>
    <row r="71" spans="1:6" ht="30">
      <c r="A71" s="38">
        <v>1</v>
      </c>
      <c r="B71" s="38" t="s">
        <v>59</v>
      </c>
      <c r="C71" s="38">
        <v>1223.92</v>
      </c>
      <c r="D71" s="39"/>
      <c r="E71" s="1"/>
      <c r="F71" s="1"/>
    </row>
    <row r="72" spans="1:6" ht="60">
      <c r="A72" s="38">
        <v>2</v>
      </c>
      <c r="B72" s="38" t="s">
        <v>63</v>
      </c>
      <c r="C72" s="38">
        <v>935</v>
      </c>
      <c r="D72" s="38"/>
      <c r="E72" s="1"/>
      <c r="F72" s="1"/>
    </row>
    <row r="73" spans="1:6" ht="45">
      <c r="A73" s="38">
        <v>3</v>
      </c>
      <c r="B73" s="41" t="s">
        <v>140</v>
      </c>
      <c r="C73" s="38">
        <v>1821</v>
      </c>
      <c r="D73" s="39"/>
      <c r="E73" s="1"/>
      <c r="F73" s="1"/>
    </row>
    <row r="74" spans="1:6" ht="45">
      <c r="A74" s="38">
        <v>4</v>
      </c>
      <c r="B74" s="41" t="s">
        <v>141</v>
      </c>
      <c r="C74" s="38">
        <v>13072</v>
      </c>
      <c r="D74" s="39"/>
      <c r="E74" s="1"/>
      <c r="F74" s="1"/>
    </row>
    <row r="75" spans="1:6" ht="30">
      <c r="A75" s="38">
        <v>5</v>
      </c>
      <c r="B75" s="41" t="s">
        <v>142</v>
      </c>
      <c r="C75" s="38">
        <v>16064</v>
      </c>
      <c r="D75" s="39"/>
      <c r="E75" s="1"/>
      <c r="F75" s="1"/>
    </row>
    <row r="76" spans="1:6" ht="30">
      <c r="A76" s="38">
        <v>6</v>
      </c>
      <c r="B76" s="38" t="s">
        <v>143</v>
      </c>
      <c r="C76" s="38">
        <v>12914</v>
      </c>
      <c r="D76" s="39"/>
      <c r="E76" s="1"/>
      <c r="F76" s="1"/>
    </row>
    <row r="77" spans="1:6" ht="30">
      <c r="A77" s="38">
        <v>7</v>
      </c>
      <c r="B77" s="38" t="s">
        <v>144</v>
      </c>
      <c r="C77" s="38">
        <v>2103</v>
      </c>
      <c r="D77" s="39"/>
      <c r="E77" s="1"/>
      <c r="F77" s="1"/>
    </row>
    <row r="78" spans="1:6">
      <c r="A78" s="38">
        <v>8</v>
      </c>
      <c r="B78" s="38" t="s">
        <v>145</v>
      </c>
      <c r="C78" s="38">
        <v>1687</v>
      </c>
      <c r="D78" s="38"/>
      <c r="E78" s="1"/>
      <c r="F78" s="1"/>
    </row>
    <row r="79" spans="1:6">
      <c r="A79" s="38">
        <v>9</v>
      </c>
      <c r="B79" s="41" t="s">
        <v>146</v>
      </c>
      <c r="C79" s="38">
        <v>1950</v>
      </c>
      <c r="D79" s="39"/>
      <c r="E79" s="1"/>
      <c r="F79" s="1"/>
    </row>
    <row r="80" spans="1:6" ht="30">
      <c r="A80" s="38">
        <v>10</v>
      </c>
      <c r="B80" s="38" t="s">
        <v>147</v>
      </c>
      <c r="C80" s="38">
        <v>1060</v>
      </c>
      <c r="D80" s="39"/>
      <c r="E80" s="1"/>
      <c r="F80" s="1"/>
    </row>
    <row r="81" spans="1:6">
      <c r="A81" s="38"/>
      <c r="B81" s="39" t="s">
        <v>148</v>
      </c>
      <c r="C81" s="39">
        <f>SUM(C71:C80)</f>
        <v>52829.919999999998</v>
      </c>
      <c r="D81" s="39">
        <f>C81+D69</f>
        <v>170835.81</v>
      </c>
      <c r="E81" s="1"/>
      <c r="F81" s="1"/>
    </row>
    <row r="82" spans="1:6">
      <c r="A82" s="7"/>
      <c r="B82" s="3" t="s">
        <v>13</v>
      </c>
      <c r="C82" s="7"/>
      <c r="D82" s="7"/>
      <c r="E82" s="1"/>
      <c r="F82" s="1"/>
    </row>
    <row r="83" spans="1:6" ht="30">
      <c r="A83" s="38">
        <v>1</v>
      </c>
      <c r="B83" s="38" t="s">
        <v>59</v>
      </c>
      <c r="C83" s="38">
        <v>1223.92</v>
      </c>
      <c r="D83" s="39"/>
      <c r="E83" s="1"/>
      <c r="F83" s="1"/>
    </row>
    <row r="84" spans="1:6" ht="60">
      <c r="A84" s="38">
        <v>2</v>
      </c>
      <c r="B84" s="38" t="s">
        <v>63</v>
      </c>
      <c r="C84" s="38">
        <v>935</v>
      </c>
      <c r="D84" s="38"/>
      <c r="E84" s="1"/>
      <c r="F84" s="1"/>
    </row>
    <row r="85" spans="1:6">
      <c r="A85" s="38">
        <v>3</v>
      </c>
      <c r="B85" s="38" t="s">
        <v>152</v>
      </c>
      <c r="C85" s="38">
        <v>1580</v>
      </c>
      <c r="D85" s="39"/>
      <c r="E85" s="1"/>
      <c r="F85" s="1"/>
    </row>
    <row r="86" spans="1:6">
      <c r="A86" s="38">
        <v>4</v>
      </c>
      <c r="B86" s="38" t="s">
        <v>153</v>
      </c>
      <c r="C86" s="38">
        <v>790</v>
      </c>
      <c r="D86" s="39"/>
      <c r="E86" s="1"/>
      <c r="F86" s="1"/>
    </row>
    <row r="87" spans="1:6" ht="30">
      <c r="A87" s="38">
        <v>5</v>
      </c>
      <c r="B87" s="38" t="s">
        <v>154</v>
      </c>
      <c r="C87" s="38">
        <v>5693.1</v>
      </c>
      <c r="D87" s="39"/>
      <c r="E87" s="1"/>
      <c r="F87" s="1"/>
    </row>
    <row r="88" spans="1:6" ht="30">
      <c r="A88" s="38">
        <v>6</v>
      </c>
      <c r="B88" s="38" t="s">
        <v>155</v>
      </c>
      <c r="C88" s="38">
        <v>395</v>
      </c>
      <c r="D88" s="39"/>
      <c r="E88" s="1"/>
      <c r="F88" s="1"/>
    </row>
    <row r="89" spans="1:6" ht="30">
      <c r="A89" s="38">
        <v>7</v>
      </c>
      <c r="B89" s="38" t="s">
        <v>156</v>
      </c>
      <c r="C89" s="38">
        <v>914.4</v>
      </c>
      <c r="D89" s="39"/>
      <c r="E89" s="1"/>
      <c r="F89" s="1"/>
    </row>
    <row r="90" spans="1:6">
      <c r="A90" s="38">
        <v>8</v>
      </c>
      <c r="B90" s="38" t="s">
        <v>157</v>
      </c>
      <c r="C90" s="38">
        <v>14917</v>
      </c>
      <c r="D90" s="39"/>
      <c r="E90" s="1"/>
      <c r="F90" s="1"/>
    </row>
    <row r="91" spans="1:6">
      <c r="A91" s="38"/>
      <c r="B91" s="39" t="s">
        <v>158</v>
      </c>
      <c r="C91" s="39">
        <f>SUM(C83:C90)</f>
        <v>26448.42</v>
      </c>
      <c r="D91" s="39">
        <f>C91+D81</f>
        <v>197284.22999999998</v>
      </c>
      <c r="E91" s="1"/>
      <c r="F91" s="1"/>
    </row>
    <row r="92" spans="1:6">
      <c r="A92" s="7"/>
      <c r="B92" s="3" t="s">
        <v>14</v>
      </c>
      <c r="C92" s="7"/>
      <c r="D92" s="7"/>
      <c r="E92" s="1"/>
      <c r="F92" s="1"/>
    </row>
    <row r="93" spans="1:6" ht="30">
      <c r="A93" s="38">
        <v>1</v>
      </c>
      <c r="B93" s="38" t="s">
        <v>59</v>
      </c>
      <c r="C93" s="38">
        <v>1223.92</v>
      </c>
      <c r="D93" s="39"/>
      <c r="E93" s="1"/>
      <c r="F93" s="1"/>
    </row>
    <row r="94" spans="1:6" ht="60">
      <c r="A94" s="38">
        <v>2</v>
      </c>
      <c r="B94" s="38" t="s">
        <v>63</v>
      </c>
      <c r="C94" s="38">
        <v>935</v>
      </c>
      <c r="D94" s="38"/>
      <c r="E94" s="1"/>
      <c r="F94" s="1"/>
    </row>
    <row r="95" spans="1:6">
      <c r="A95" s="38">
        <v>3</v>
      </c>
      <c r="B95" s="38" t="s">
        <v>83</v>
      </c>
      <c r="C95" s="38">
        <v>395</v>
      </c>
      <c r="D95" s="39"/>
      <c r="E95" s="1"/>
      <c r="F95" s="1"/>
    </row>
    <row r="96" spans="1:6" ht="30">
      <c r="A96" s="38">
        <v>4</v>
      </c>
      <c r="B96" s="38" t="s">
        <v>161</v>
      </c>
      <c r="C96" s="38">
        <v>1950</v>
      </c>
      <c r="D96" s="39"/>
      <c r="E96" s="1"/>
      <c r="F96" s="1"/>
    </row>
    <row r="97" spans="1:6">
      <c r="A97" s="38"/>
      <c r="B97" s="39" t="s">
        <v>162</v>
      </c>
      <c r="C97" s="39">
        <f>SUM(C93:C96)</f>
        <v>4503.92</v>
      </c>
      <c r="D97" s="39">
        <f>C97+D91</f>
        <v>201788.15</v>
      </c>
      <c r="E97" s="1"/>
      <c r="F97" s="1"/>
    </row>
    <row r="98" spans="1:6">
      <c r="A98" s="7"/>
      <c r="B98" s="3" t="s">
        <v>15</v>
      </c>
      <c r="C98" s="7"/>
      <c r="D98" s="7"/>
      <c r="E98" s="1"/>
      <c r="F98" s="1"/>
    </row>
    <row r="99" spans="1:6" ht="30">
      <c r="A99" s="38">
        <v>1</v>
      </c>
      <c r="B99" s="38" t="s">
        <v>59</v>
      </c>
      <c r="C99" s="38">
        <v>1223.92</v>
      </c>
      <c r="D99" s="39"/>
      <c r="E99" s="1"/>
      <c r="F99" s="1"/>
    </row>
    <row r="100" spans="1:6" ht="60">
      <c r="A100" s="38">
        <v>2</v>
      </c>
      <c r="B100" s="38" t="s">
        <v>63</v>
      </c>
      <c r="C100" s="38">
        <v>935</v>
      </c>
      <c r="D100" s="38"/>
      <c r="E100" s="1"/>
      <c r="F100" s="1"/>
    </row>
    <row r="101" spans="1:6">
      <c r="A101" s="38">
        <v>3</v>
      </c>
      <c r="B101" s="38" t="s">
        <v>172</v>
      </c>
      <c r="C101" s="38">
        <f>790+4740</f>
        <v>5530</v>
      </c>
      <c r="D101" s="39"/>
      <c r="E101" s="1"/>
      <c r="F101" s="1"/>
    </row>
    <row r="102" spans="1:6">
      <c r="A102" s="38"/>
      <c r="B102" s="39" t="s">
        <v>173</v>
      </c>
      <c r="C102" s="39">
        <f>SUM(C99:C101)</f>
        <v>7688.92</v>
      </c>
      <c r="D102" s="39">
        <f>C102+D97</f>
        <v>209477.07</v>
      </c>
      <c r="E102" s="1"/>
      <c r="F102" s="1"/>
    </row>
    <row r="103" spans="1:6">
      <c r="A103" s="7"/>
      <c r="B103" s="3" t="s">
        <v>16</v>
      </c>
      <c r="C103" s="7"/>
      <c r="D103" s="7"/>
      <c r="E103" s="1"/>
      <c r="F103" s="1"/>
    </row>
    <row r="104" spans="1:6" ht="30">
      <c r="A104" s="38">
        <v>1</v>
      </c>
      <c r="B104" s="38" t="s">
        <v>59</v>
      </c>
      <c r="C104" s="38">
        <v>1223.92</v>
      </c>
      <c r="D104" s="39"/>
      <c r="E104" s="1"/>
      <c r="F104" s="1"/>
    </row>
    <row r="105" spans="1:6" ht="60">
      <c r="A105" s="38">
        <v>2</v>
      </c>
      <c r="B105" s="38" t="s">
        <v>63</v>
      </c>
      <c r="C105" s="38">
        <v>935</v>
      </c>
      <c r="D105" s="38"/>
      <c r="E105" s="1"/>
      <c r="F105" s="1"/>
    </row>
    <row r="106" spans="1:6">
      <c r="A106" s="38">
        <v>3</v>
      </c>
      <c r="B106" s="38" t="s">
        <v>185</v>
      </c>
      <c r="C106" s="38">
        <f>790+1185+1185</f>
        <v>3160</v>
      </c>
      <c r="D106" s="39"/>
      <c r="E106" s="1"/>
      <c r="F106" s="1"/>
    </row>
    <row r="107" spans="1:6">
      <c r="A107" s="38">
        <v>4</v>
      </c>
      <c r="B107" s="38" t="s">
        <v>179</v>
      </c>
      <c r="C107" s="38">
        <v>1213.5</v>
      </c>
      <c r="D107" s="39"/>
      <c r="E107" s="1"/>
      <c r="F107" s="1"/>
    </row>
    <row r="108" spans="1:6">
      <c r="A108" s="38">
        <v>5</v>
      </c>
      <c r="B108" s="41" t="s">
        <v>180</v>
      </c>
      <c r="C108" s="38">
        <v>1975</v>
      </c>
      <c r="D108" s="39"/>
      <c r="E108" s="1"/>
      <c r="F108" s="1"/>
    </row>
    <row r="109" spans="1:6">
      <c r="A109" s="38">
        <v>6</v>
      </c>
      <c r="B109" s="41" t="s">
        <v>181</v>
      </c>
      <c r="C109" s="38">
        <v>3073</v>
      </c>
      <c r="D109" s="39"/>
      <c r="E109" s="1"/>
      <c r="F109" s="1"/>
    </row>
    <row r="110" spans="1:6">
      <c r="A110" s="38">
        <v>7</v>
      </c>
      <c r="B110" s="41" t="s">
        <v>182</v>
      </c>
      <c r="C110" s="38">
        <v>3160</v>
      </c>
      <c r="D110" s="39"/>
      <c r="E110" s="1"/>
      <c r="F110" s="1"/>
    </row>
    <row r="111" spans="1:6" ht="30">
      <c r="A111" s="38">
        <v>8</v>
      </c>
      <c r="B111" s="41" t="s">
        <v>183</v>
      </c>
      <c r="C111" s="38">
        <v>3612</v>
      </c>
      <c r="D111" s="39"/>
      <c r="E111" s="1"/>
      <c r="F111" s="1"/>
    </row>
    <row r="112" spans="1:6">
      <c r="A112" s="38">
        <v>9</v>
      </c>
      <c r="B112" s="41" t="s">
        <v>184</v>
      </c>
      <c r="C112" s="38">
        <v>1030</v>
      </c>
      <c r="D112" s="39"/>
      <c r="E112" s="1"/>
      <c r="F112" s="1"/>
    </row>
    <row r="113" spans="1:6" ht="30">
      <c r="A113" s="38">
        <v>10</v>
      </c>
      <c r="B113" s="41" t="s">
        <v>186</v>
      </c>
      <c r="C113" s="38">
        <v>3639</v>
      </c>
      <c r="D113" s="39"/>
      <c r="E113" s="1"/>
      <c r="F113" s="1"/>
    </row>
    <row r="114" spans="1:6">
      <c r="A114" s="38"/>
      <c r="B114" s="64" t="s">
        <v>187</v>
      </c>
      <c r="C114" s="39">
        <f>SUM(C104:C113)</f>
        <v>23021.42</v>
      </c>
      <c r="D114" s="39">
        <f>C114+D102</f>
        <v>232498.49</v>
      </c>
      <c r="E114" s="1"/>
      <c r="F114" s="1"/>
    </row>
    <row r="115" spans="1:6">
      <c r="A115" s="38"/>
      <c r="B115" s="64"/>
      <c r="C115" s="39"/>
      <c r="D115" s="39"/>
      <c r="E115" s="1"/>
      <c r="F115" s="1"/>
    </row>
    <row r="116" spans="1:6">
      <c r="A116" s="38"/>
      <c r="B116" s="38"/>
      <c r="C116" s="38"/>
      <c r="D116" s="38"/>
      <c r="E116" s="1"/>
      <c r="F116" s="1"/>
    </row>
    <row r="117" spans="1:6">
      <c r="A117" s="40"/>
      <c r="B117" s="40"/>
      <c r="C117" s="40"/>
      <c r="D117" s="40"/>
      <c r="E117" s="1"/>
      <c r="F117" s="1"/>
    </row>
    <row r="118" spans="1:6">
      <c r="E118" s="1"/>
      <c r="F118" s="1"/>
    </row>
    <row r="119" spans="1:6">
      <c r="E119" s="1"/>
      <c r="F119" s="1"/>
    </row>
    <row r="120" spans="1:6">
      <c r="E120" s="1"/>
      <c r="F120" s="1"/>
    </row>
    <row r="121" spans="1:6">
      <c r="E121" s="1"/>
      <c r="F121" s="1"/>
    </row>
    <row r="122" spans="1:6">
      <c r="E122" s="1"/>
      <c r="F122" s="1"/>
    </row>
    <row r="123" spans="1:6">
      <c r="E123" s="1"/>
      <c r="F123" s="1"/>
    </row>
    <row r="124" spans="1:6">
      <c r="E124" s="1"/>
      <c r="F124" s="1"/>
    </row>
    <row r="125" spans="1:6">
      <c r="E125" s="1"/>
      <c r="F125" s="1"/>
    </row>
    <row r="126" spans="1:6">
      <c r="E126" s="1"/>
      <c r="F126" s="1"/>
    </row>
    <row r="127" spans="1:6">
      <c r="E127" s="1"/>
      <c r="F127" s="1"/>
    </row>
    <row r="128" spans="1:6">
      <c r="E128" s="1"/>
      <c r="F128" s="1"/>
    </row>
    <row r="129" spans="5:6">
      <c r="E129" s="1"/>
      <c r="F129" s="1"/>
    </row>
    <row r="130" spans="5:6">
      <c r="E130" s="1"/>
      <c r="F130" s="1"/>
    </row>
    <row r="131" spans="5:6">
      <c r="E131" s="1"/>
      <c r="F131" s="1"/>
    </row>
    <row r="132" spans="5:6">
      <c r="E132" s="1"/>
      <c r="F132" s="1"/>
    </row>
    <row r="133" spans="5:6">
      <c r="E133" s="1"/>
      <c r="F133" s="1"/>
    </row>
    <row r="134" spans="5:6">
      <c r="E134" s="1"/>
      <c r="F134" s="1"/>
    </row>
    <row r="135" spans="5:6">
      <c r="E135" s="1"/>
      <c r="F135" s="1"/>
    </row>
    <row r="136" spans="5:6">
      <c r="E136" s="1"/>
      <c r="F136" s="1"/>
    </row>
    <row r="137" spans="5:6">
      <c r="E137" s="1"/>
      <c r="F137" s="1"/>
    </row>
    <row r="138" spans="5:6">
      <c r="E138" s="1"/>
      <c r="F138" s="1"/>
    </row>
    <row r="139" spans="5:6">
      <c r="E139" s="1"/>
      <c r="F139" s="1"/>
    </row>
    <row r="140" spans="5:6">
      <c r="E140" s="1"/>
      <c r="F14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6"/>
  <sheetViews>
    <sheetView topLeftCell="A13" workbookViewId="0">
      <selection activeCell="C35" sqref="C35"/>
    </sheetView>
  </sheetViews>
  <sheetFormatPr defaultRowHeight="15"/>
  <cols>
    <col min="1" max="1" width="3.7109375" customWidth="1"/>
    <col min="2" max="2" width="50.42578125" customWidth="1"/>
    <col min="3" max="3" width="10.140625" customWidth="1"/>
    <col min="4" max="4" width="12.7109375" customWidth="1"/>
  </cols>
  <sheetData>
    <row r="1" spans="1:8" ht="21">
      <c r="A1" s="1"/>
      <c r="B1" s="66" t="s">
        <v>77</v>
      </c>
      <c r="C1" s="66"/>
      <c r="D1" s="66"/>
      <c r="E1" s="6"/>
      <c r="F1" s="6"/>
      <c r="G1" s="6"/>
      <c r="H1" s="6"/>
    </row>
    <row r="2" spans="1:8" ht="15.75">
      <c r="A2" s="1"/>
      <c r="B2" s="67" t="s">
        <v>0</v>
      </c>
      <c r="C2" s="67"/>
      <c r="D2" s="67"/>
      <c r="E2" s="1"/>
      <c r="F2" s="1"/>
      <c r="G2" s="1"/>
      <c r="H2" s="1"/>
    </row>
    <row r="3" spans="1:8" ht="15.75">
      <c r="A3" s="1"/>
      <c r="B3" s="66"/>
      <c r="C3" s="66"/>
      <c r="D3" s="66"/>
      <c r="E3" s="1"/>
      <c r="F3" s="1"/>
      <c r="G3" s="1"/>
      <c r="H3" s="1"/>
    </row>
    <row r="4" spans="1:8" ht="30">
      <c r="A4" s="14"/>
      <c r="B4" s="29" t="s">
        <v>1</v>
      </c>
      <c r="C4" s="14" t="s">
        <v>2</v>
      </c>
      <c r="D4" s="29" t="s">
        <v>28</v>
      </c>
      <c r="E4" s="1"/>
      <c r="F4" s="1"/>
      <c r="G4" s="1"/>
      <c r="H4" s="1"/>
    </row>
    <row r="5" spans="1:8">
      <c r="A5" s="42"/>
      <c r="B5" s="39" t="s">
        <v>6</v>
      </c>
      <c r="C5" s="42"/>
      <c r="D5" s="43"/>
    </row>
    <row r="6" spans="1:8" ht="30">
      <c r="A6" s="42">
        <v>1</v>
      </c>
      <c r="B6" s="38" t="s">
        <v>88</v>
      </c>
      <c r="C6" s="43">
        <v>41197.9</v>
      </c>
      <c r="D6" s="43"/>
    </row>
    <row r="7" spans="1:8">
      <c r="A7" s="42"/>
      <c r="B7" s="39" t="s">
        <v>10</v>
      </c>
      <c r="C7" s="38"/>
      <c r="D7" s="43"/>
    </row>
    <row r="8" spans="1:8">
      <c r="A8" s="42">
        <v>1</v>
      </c>
      <c r="B8" s="38" t="s">
        <v>124</v>
      </c>
      <c r="C8" s="42">
        <v>67016.7</v>
      </c>
      <c r="D8" s="43"/>
    </row>
    <row r="9" spans="1:8" s="5" customFormat="1" ht="30">
      <c r="A9" s="42">
        <v>2</v>
      </c>
      <c r="B9" s="38" t="s">
        <v>125</v>
      </c>
      <c r="C9" s="42">
        <v>95432.5</v>
      </c>
      <c r="D9" s="43"/>
    </row>
    <row r="10" spans="1:8" ht="30">
      <c r="A10" s="42">
        <v>3</v>
      </c>
      <c r="B10" s="38" t="s">
        <v>126</v>
      </c>
      <c r="C10" s="42">
        <v>42182.8</v>
      </c>
      <c r="D10" s="43"/>
    </row>
    <row r="11" spans="1:8">
      <c r="A11" s="42"/>
      <c r="B11" s="39" t="s">
        <v>121</v>
      </c>
      <c r="C11" s="43">
        <f>SUM(C8:C10)</f>
        <v>204632</v>
      </c>
      <c r="D11" s="43"/>
    </row>
    <row r="12" spans="1:8">
      <c r="A12" s="42"/>
      <c r="B12" s="39" t="s">
        <v>11</v>
      </c>
      <c r="C12" s="43"/>
      <c r="D12" s="43"/>
    </row>
    <row r="13" spans="1:8" ht="30">
      <c r="A13" s="42">
        <v>1</v>
      </c>
      <c r="B13" s="38" t="s">
        <v>138</v>
      </c>
      <c r="C13" s="38">
        <v>16626.599999999999</v>
      </c>
      <c r="D13" s="42"/>
    </row>
    <row r="14" spans="1:8">
      <c r="A14" s="42">
        <v>2</v>
      </c>
      <c r="B14" s="38" t="s">
        <v>139</v>
      </c>
      <c r="C14" s="52">
        <v>10813</v>
      </c>
      <c r="D14" s="51"/>
    </row>
    <row r="15" spans="1:8">
      <c r="A15" s="42"/>
      <c r="B15" s="39" t="s">
        <v>135</v>
      </c>
      <c r="C15" s="43">
        <f>SUM(C13:C14)</f>
        <v>27439.599999999999</v>
      </c>
      <c r="D15" s="43"/>
    </row>
    <row r="16" spans="1:8">
      <c r="A16" s="42"/>
      <c r="B16" s="39" t="s">
        <v>12</v>
      </c>
      <c r="C16" s="51"/>
      <c r="D16" s="51"/>
    </row>
    <row r="17" spans="1:4">
      <c r="A17" s="42">
        <v>1</v>
      </c>
      <c r="B17" s="38" t="s">
        <v>149</v>
      </c>
      <c r="C17" s="42">
        <v>14444.3</v>
      </c>
      <c r="D17" s="43"/>
    </row>
    <row r="18" spans="1:4">
      <c r="A18" s="42">
        <v>2</v>
      </c>
      <c r="B18" s="38" t="s">
        <v>150</v>
      </c>
      <c r="C18" s="42">
        <v>7272</v>
      </c>
      <c r="D18" s="51"/>
    </row>
    <row r="19" spans="1:4">
      <c r="A19" s="42"/>
      <c r="B19" s="39" t="s">
        <v>148</v>
      </c>
      <c r="C19" s="43">
        <f>SUM(C17:C18)</f>
        <v>21716.3</v>
      </c>
      <c r="D19" s="43"/>
    </row>
    <row r="20" spans="1:4">
      <c r="A20" s="12"/>
      <c r="B20" s="3" t="s">
        <v>13</v>
      </c>
      <c r="C20" s="12"/>
      <c r="D20" s="12"/>
    </row>
    <row r="21" spans="1:4">
      <c r="A21" s="12">
        <v>1</v>
      </c>
      <c r="B21" s="38" t="s">
        <v>160</v>
      </c>
      <c r="C21" s="43">
        <v>11755.7</v>
      </c>
      <c r="D21" s="11"/>
    </row>
    <row r="22" spans="1:4">
      <c r="A22" s="12"/>
      <c r="B22" s="3" t="s">
        <v>14</v>
      </c>
      <c r="C22" s="12"/>
      <c r="D22" s="12"/>
    </row>
    <row r="23" spans="1:4">
      <c r="A23" s="42">
        <v>1</v>
      </c>
      <c r="B23" s="38" t="s">
        <v>166</v>
      </c>
      <c r="C23" s="42">
        <v>10705.8</v>
      </c>
      <c r="D23" s="42"/>
    </row>
    <row r="24" spans="1:4">
      <c r="A24" s="42">
        <v>2</v>
      </c>
      <c r="B24" s="38" t="s">
        <v>167</v>
      </c>
      <c r="C24" s="42">
        <v>8988.7999999999993</v>
      </c>
      <c r="D24" s="43"/>
    </row>
    <row r="25" spans="1:4">
      <c r="A25" s="42">
        <v>3</v>
      </c>
      <c r="B25" s="38" t="s">
        <v>168</v>
      </c>
      <c r="C25" s="42">
        <v>34562.300000000003</v>
      </c>
      <c r="D25" s="42"/>
    </row>
    <row r="26" spans="1:4">
      <c r="A26" s="42"/>
      <c r="B26" s="39" t="s">
        <v>162</v>
      </c>
      <c r="C26" s="43">
        <f>SUM(C23:C25)</f>
        <v>54256.9</v>
      </c>
      <c r="D26" s="43"/>
    </row>
    <row r="27" spans="1:4">
      <c r="A27" s="42"/>
      <c r="B27" s="39" t="s">
        <v>15</v>
      </c>
      <c r="C27" s="43"/>
      <c r="D27" s="43"/>
    </row>
    <row r="28" spans="1:4">
      <c r="A28" s="42">
        <v>1</v>
      </c>
      <c r="B28" s="38" t="s">
        <v>176</v>
      </c>
      <c r="C28" s="42">
        <v>11354.8</v>
      </c>
      <c r="D28" s="42"/>
    </row>
    <row r="29" spans="1:4">
      <c r="A29" s="42">
        <v>2</v>
      </c>
      <c r="B29" s="38" t="s">
        <v>177</v>
      </c>
      <c r="C29" s="42">
        <v>10877.3</v>
      </c>
      <c r="D29" s="42"/>
    </row>
    <row r="30" spans="1:4">
      <c r="A30" s="42">
        <v>3</v>
      </c>
      <c r="B30" s="38" t="s">
        <v>178</v>
      </c>
      <c r="C30" s="42">
        <v>17421.400000000001</v>
      </c>
      <c r="D30" s="42"/>
    </row>
    <row r="31" spans="1:4">
      <c r="A31" s="42"/>
      <c r="B31" s="39" t="s">
        <v>173</v>
      </c>
      <c r="C31" s="43">
        <f>SUM(C28:C30)</f>
        <v>39653.5</v>
      </c>
      <c r="D31" s="43"/>
    </row>
    <row r="32" spans="1:4">
      <c r="A32" s="44"/>
      <c r="B32" s="39" t="s">
        <v>16</v>
      </c>
      <c r="C32" s="44"/>
      <c r="D32" s="9"/>
    </row>
    <row r="33" spans="1:4" ht="30">
      <c r="A33" s="38">
        <v>1</v>
      </c>
      <c r="B33" s="38" t="s">
        <v>190</v>
      </c>
      <c r="C33" s="45">
        <v>2838.3</v>
      </c>
      <c r="D33" s="14"/>
    </row>
    <row r="34" spans="1:4">
      <c r="A34" s="42">
        <v>2</v>
      </c>
      <c r="B34" s="42" t="s">
        <v>191</v>
      </c>
      <c r="C34" s="56">
        <v>3450</v>
      </c>
      <c r="D34" s="12"/>
    </row>
    <row r="35" spans="1:4">
      <c r="A35" s="44"/>
      <c r="B35" s="39" t="s">
        <v>4</v>
      </c>
      <c r="C35" s="44"/>
      <c r="D35" s="44"/>
    </row>
    <row r="36" spans="1:4">
      <c r="A36" s="38">
        <v>1</v>
      </c>
      <c r="B36" s="38" t="s">
        <v>100</v>
      </c>
      <c r="C36" s="60">
        <v>6400</v>
      </c>
      <c r="D36" s="61"/>
    </row>
    <row r="37" spans="1:4">
      <c r="A37" s="43"/>
      <c r="B37" s="43" t="s">
        <v>10</v>
      </c>
      <c r="C37" s="62"/>
      <c r="D37" s="61"/>
    </row>
    <row r="38" spans="1:4">
      <c r="A38" s="38">
        <v>1</v>
      </c>
      <c r="B38" s="38" t="s">
        <v>127</v>
      </c>
      <c r="C38" s="39">
        <v>6400</v>
      </c>
      <c r="D38" s="39"/>
    </row>
    <row r="39" spans="1:4">
      <c r="A39" s="42"/>
      <c r="B39" s="39" t="s">
        <v>12</v>
      </c>
      <c r="C39" s="42"/>
      <c r="D39" s="43"/>
    </row>
    <row r="40" spans="1:4">
      <c r="A40" s="42">
        <v>1</v>
      </c>
      <c r="B40" s="38" t="s">
        <v>151</v>
      </c>
      <c r="C40" s="42">
        <v>13418.8</v>
      </c>
      <c r="D40" s="43"/>
    </row>
    <row r="41" spans="1:4">
      <c r="A41" s="42"/>
      <c r="B41" s="39" t="s">
        <v>14</v>
      </c>
      <c r="C41" s="42"/>
      <c r="D41" s="43"/>
    </row>
    <row r="42" spans="1:4" ht="30">
      <c r="A42" s="42">
        <v>1</v>
      </c>
      <c r="B42" s="38" t="s">
        <v>169</v>
      </c>
      <c r="C42" s="42">
        <v>38981.199999999997</v>
      </c>
      <c r="D42" s="43"/>
    </row>
    <row r="43" spans="1:4">
      <c r="A43" s="42"/>
      <c r="B43" s="38"/>
      <c r="C43" s="42"/>
      <c r="D43" s="43"/>
    </row>
    <row r="44" spans="1:4">
      <c r="A44" s="42"/>
      <c r="B44" s="39"/>
      <c r="C44" s="43"/>
      <c r="D44" s="43"/>
    </row>
    <row r="45" spans="1:4">
      <c r="A45" s="42"/>
      <c r="B45" s="38"/>
      <c r="C45" s="42"/>
      <c r="D45" s="42"/>
    </row>
    <row r="46" spans="1:4">
      <c r="A46" s="42"/>
      <c r="B46" s="39"/>
      <c r="C46" s="43"/>
      <c r="D46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8"/>
  <sheetViews>
    <sheetView topLeftCell="A22" workbookViewId="0">
      <selection activeCell="B46" sqref="B46:C46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66" t="s">
        <v>66</v>
      </c>
      <c r="C1" s="66"/>
      <c r="D1" s="66"/>
      <c r="E1" s="6"/>
      <c r="F1" s="6"/>
      <c r="G1" s="6"/>
      <c r="H1" s="6"/>
    </row>
    <row r="2" spans="1:8" ht="15.7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>
      <c r="A3" s="1"/>
      <c r="B3" s="65" t="s">
        <v>7</v>
      </c>
      <c r="C3" s="65"/>
      <c r="D3" s="65"/>
      <c r="E3" s="1"/>
      <c r="F3" s="1"/>
      <c r="G3" s="1"/>
      <c r="H3" s="1"/>
    </row>
    <row r="4" spans="1:8">
      <c r="A4" s="7"/>
      <c r="B4" s="8" t="s">
        <v>1</v>
      </c>
      <c r="C4" s="7" t="s">
        <v>2</v>
      </c>
      <c r="D4" s="8" t="s">
        <v>28</v>
      </c>
      <c r="E4" s="1"/>
      <c r="F4" s="1"/>
      <c r="G4" s="1"/>
      <c r="H4" s="1"/>
    </row>
    <row r="5" spans="1:8">
      <c r="A5" s="7"/>
      <c r="B5" s="3" t="s">
        <v>3</v>
      </c>
      <c r="C5" s="7"/>
      <c r="D5" s="7"/>
      <c r="E5" s="1"/>
      <c r="F5" s="1"/>
      <c r="G5" s="1"/>
      <c r="H5" s="1"/>
    </row>
    <row r="6" spans="1:8" s="4" customFormat="1">
      <c r="A6" s="38">
        <v>1</v>
      </c>
      <c r="B6" s="38" t="s">
        <v>62</v>
      </c>
      <c r="C6" s="38">
        <v>4104</v>
      </c>
      <c r="D6" s="39"/>
    </row>
    <row r="7" spans="1:8" s="4" customFormat="1">
      <c r="A7" s="38">
        <v>2</v>
      </c>
      <c r="B7" s="38" t="s">
        <v>72</v>
      </c>
      <c r="C7" s="38">
        <v>1580</v>
      </c>
      <c r="D7" s="39"/>
    </row>
    <row r="8" spans="1:8" s="1" customFormat="1" ht="30">
      <c r="A8" s="38">
        <v>3</v>
      </c>
      <c r="B8" s="38" t="s">
        <v>73</v>
      </c>
      <c r="C8" s="38">
        <v>987.5</v>
      </c>
      <c r="D8" s="39"/>
    </row>
    <row r="9" spans="1:8" s="1" customFormat="1">
      <c r="A9" s="38">
        <v>4</v>
      </c>
      <c r="B9" s="38" t="s">
        <v>74</v>
      </c>
      <c r="C9" s="38">
        <v>1185</v>
      </c>
      <c r="D9" s="39"/>
    </row>
    <row r="10" spans="1:8" s="1" customFormat="1" ht="30">
      <c r="A10" s="38">
        <v>5</v>
      </c>
      <c r="B10" s="38" t="s">
        <v>75</v>
      </c>
      <c r="C10" s="60">
        <v>1185</v>
      </c>
      <c r="D10" s="61"/>
    </row>
    <row r="11" spans="1:8" s="1" customFormat="1">
      <c r="A11" s="38"/>
      <c r="B11" s="39" t="s">
        <v>64</v>
      </c>
      <c r="C11" s="39">
        <f>SUM(C6:C10)</f>
        <v>9041.5</v>
      </c>
      <c r="D11" s="39">
        <f>C11</f>
        <v>9041.5</v>
      </c>
    </row>
    <row r="12" spans="1:8" s="4" customFormat="1">
      <c r="A12" s="7"/>
      <c r="B12" s="3" t="s">
        <v>6</v>
      </c>
      <c r="C12" s="7"/>
      <c r="D12" s="7"/>
    </row>
    <row r="13" spans="1:8" s="1" customFormat="1">
      <c r="A13" s="38">
        <v>1</v>
      </c>
      <c r="B13" s="38" t="s">
        <v>62</v>
      </c>
      <c r="C13" s="38">
        <v>4104</v>
      </c>
      <c r="D13" s="39">
        <f>C13+D11</f>
        <v>13145.5</v>
      </c>
    </row>
    <row r="14" spans="1:8" s="1" customFormat="1">
      <c r="A14" s="38"/>
      <c r="B14" s="39" t="s">
        <v>4</v>
      </c>
      <c r="C14" s="38"/>
      <c r="D14" s="39"/>
    </row>
    <row r="15" spans="1:8" s="1" customFormat="1">
      <c r="A15" s="38">
        <v>1</v>
      </c>
      <c r="B15" s="38" t="s">
        <v>62</v>
      </c>
      <c r="C15" s="38">
        <v>4104</v>
      </c>
      <c r="D15" s="39"/>
    </row>
    <row r="16" spans="1:8" s="1" customFormat="1">
      <c r="A16" s="38">
        <v>2</v>
      </c>
      <c r="B16" s="38" t="s">
        <v>95</v>
      </c>
      <c r="C16" s="38">
        <v>1580</v>
      </c>
      <c r="D16" s="39"/>
    </row>
    <row r="17" spans="1:4" s="1" customFormat="1">
      <c r="A17" s="38">
        <v>3</v>
      </c>
      <c r="B17" s="38" t="s">
        <v>96</v>
      </c>
      <c r="C17" s="38">
        <f>4740+1185</f>
        <v>5925</v>
      </c>
      <c r="D17" s="39"/>
    </row>
    <row r="18" spans="1:4" s="1" customFormat="1" ht="30">
      <c r="A18" s="38">
        <v>4</v>
      </c>
      <c r="B18" s="38" t="s">
        <v>97</v>
      </c>
      <c r="C18" s="38">
        <v>1975</v>
      </c>
      <c r="D18" s="39"/>
    </row>
    <row r="19" spans="1:4" s="1" customFormat="1">
      <c r="A19" s="38"/>
      <c r="B19" s="39" t="s">
        <v>94</v>
      </c>
      <c r="C19" s="39">
        <f>SUM(C15:C18)</f>
        <v>13584</v>
      </c>
      <c r="D19" s="39">
        <f>C19+D13</f>
        <v>26729.5</v>
      </c>
    </row>
    <row r="20" spans="1:4" s="1" customFormat="1">
      <c r="A20" s="38"/>
      <c r="B20" s="39" t="s">
        <v>8</v>
      </c>
      <c r="C20" s="38"/>
      <c r="D20" s="39"/>
    </row>
    <row r="21" spans="1:4" s="1" customFormat="1">
      <c r="A21" s="38">
        <v>1</v>
      </c>
      <c r="B21" s="38" t="s">
        <v>62</v>
      </c>
      <c r="C21" s="38">
        <v>4104</v>
      </c>
      <c r="D21" s="39"/>
    </row>
    <row r="22" spans="1:4" s="1" customFormat="1">
      <c r="A22" s="38">
        <v>2</v>
      </c>
      <c r="B22" s="38" t="s">
        <v>105</v>
      </c>
      <c r="C22" s="38">
        <v>4740</v>
      </c>
      <c r="D22" s="39"/>
    </row>
    <row r="23" spans="1:4" s="1" customFormat="1">
      <c r="A23" s="38"/>
      <c r="B23" s="39" t="s">
        <v>104</v>
      </c>
      <c r="C23" s="39">
        <f>SUM(C21:C22)</f>
        <v>8844</v>
      </c>
      <c r="D23" s="39">
        <f>C23+D19</f>
        <v>35573.5</v>
      </c>
    </row>
    <row r="24" spans="1:4" s="1" customFormat="1">
      <c r="A24" s="38"/>
      <c r="B24" s="39" t="s">
        <v>9</v>
      </c>
      <c r="C24" s="38"/>
      <c r="D24" s="39"/>
    </row>
    <row r="25" spans="1:4" s="1" customFormat="1">
      <c r="A25" s="38">
        <v>1</v>
      </c>
      <c r="B25" s="38" t="s">
        <v>62</v>
      </c>
      <c r="C25" s="38">
        <v>4104</v>
      </c>
      <c r="D25" s="39"/>
    </row>
    <row r="26" spans="1:4" s="1" customFormat="1">
      <c r="A26" s="38">
        <v>2</v>
      </c>
      <c r="B26" s="38" t="s">
        <v>114</v>
      </c>
      <c r="C26" s="38">
        <v>395</v>
      </c>
      <c r="D26" s="39"/>
    </row>
    <row r="27" spans="1:4" s="1" customFormat="1">
      <c r="A27" s="38"/>
      <c r="B27" s="39" t="s">
        <v>115</v>
      </c>
      <c r="C27" s="39">
        <f>SUM(C25:C26)</f>
        <v>4499</v>
      </c>
      <c r="D27" s="39">
        <f>C27+D23</f>
        <v>40072.5</v>
      </c>
    </row>
    <row r="28" spans="1:4" s="1" customFormat="1">
      <c r="A28" s="38"/>
      <c r="B28" s="39" t="s">
        <v>10</v>
      </c>
      <c r="C28" s="39"/>
      <c r="D28" s="39"/>
    </row>
    <row r="29" spans="1:4" s="1" customFormat="1">
      <c r="A29" s="38">
        <v>1</v>
      </c>
      <c r="B29" s="38" t="s">
        <v>62</v>
      </c>
      <c r="C29" s="38">
        <v>4104</v>
      </c>
      <c r="D29" s="39">
        <f>C29+D27</f>
        <v>44176.5</v>
      </c>
    </row>
    <row r="30" spans="1:4" s="1" customFormat="1">
      <c r="A30" s="38"/>
      <c r="B30" s="39" t="s">
        <v>11</v>
      </c>
      <c r="C30" s="39"/>
      <c r="D30" s="39"/>
    </row>
    <row r="31" spans="1:4" s="1" customFormat="1">
      <c r="A31" s="38">
        <v>1</v>
      </c>
      <c r="B31" s="38" t="s">
        <v>62</v>
      </c>
      <c r="C31" s="38">
        <v>4104</v>
      </c>
      <c r="D31" s="39">
        <f>C31+D29</f>
        <v>48280.5</v>
      </c>
    </row>
    <row r="32" spans="1:4" s="1" customFormat="1">
      <c r="A32" s="38"/>
      <c r="B32" s="39" t="s">
        <v>12</v>
      </c>
      <c r="C32" s="39"/>
      <c r="D32" s="39"/>
    </row>
    <row r="33" spans="1:4" s="1" customFormat="1">
      <c r="A33" s="38">
        <v>1</v>
      </c>
      <c r="B33" s="38" t="s">
        <v>62</v>
      </c>
      <c r="C33" s="38">
        <v>4104</v>
      </c>
      <c r="D33" s="39">
        <f>C33+D31</f>
        <v>52384.5</v>
      </c>
    </row>
    <row r="34" spans="1:4" s="1" customFormat="1">
      <c r="A34" s="38"/>
      <c r="B34" s="39" t="s">
        <v>13</v>
      </c>
      <c r="C34" s="39"/>
      <c r="D34" s="39"/>
    </row>
    <row r="35" spans="1:4" s="1" customFormat="1">
      <c r="A35" s="38">
        <v>1</v>
      </c>
      <c r="B35" s="38" t="s">
        <v>62</v>
      </c>
      <c r="C35" s="38">
        <v>4104</v>
      </c>
      <c r="D35" s="39">
        <f>C35+D33</f>
        <v>56488.5</v>
      </c>
    </row>
    <row r="36" spans="1:4" s="1" customFormat="1">
      <c r="A36" s="38"/>
      <c r="B36" s="39" t="s">
        <v>14</v>
      </c>
      <c r="C36" s="39"/>
      <c r="D36" s="39"/>
    </row>
    <row r="37" spans="1:4" s="1" customFormat="1">
      <c r="A37" s="38">
        <v>1</v>
      </c>
      <c r="B37" s="38" t="s">
        <v>62</v>
      </c>
      <c r="C37" s="38">
        <v>4104</v>
      </c>
      <c r="D37" s="39"/>
    </row>
    <row r="38" spans="1:4" s="1" customFormat="1">
      <c r="A38" s="38">
        <v>2</v>
      </c>
      <c r="B38" s="38" t="s">
        <v>163</v>
      </c>
      <c r="C38" s="38">
        <v>1953.4</v>
      </c>
      <c r="D38" s="39"/>
    </row>
    <row r="39" spans="1:4" s="1" customFormat="1">
      <c r="A39" s="38"/>
      <c r="B39" s="39" t="s">
        <v>162</v>
      </c>
      <c r="C39" s="39">
        <f>SUM(C37:C38)</f>
        <v>6057.4</v>
      </c>
      <c r="D39" s="39">
        <f>C39+D35</f>
        <v>62545.9</v>
      </c>
    </row>
    <row r="40" spans="1:4" s="1" customFormat="1">
      <c r="A40" s="38"/>
      <c r="B40" s="39" t="s">
        <v>15</v>
      </c>
      <c r="C40" s="39"/>
      <c r="D40" s="39"/>
    </row>
    <row r="41" spans="1:4" s="1" customFormat="1">
      <c r="A41" s="38">
        <v>1</v>
      </c>
      <c r="B41" s="38" t="s">
        <v>62</v>
      </c>
      <c r="C41" s="38">
        <v>4104</v>
      </c>
      <c r="D41" s="39"/>
    </row>
    <row r="42" spans="1:4" s="1" customFormat="1" ht="30">
      <c r="A42" s="38">
        <v>2</v>
      </c>
      <c r="B42" s="38" t="s">
        <v>174</v>
      </c>
      <c r="C42" s="38">
        <v>790</v>
      </c>
      <c r="D42" s="39"/>
    </row>
    <row r="43" spans="1:4" s="1" customFormat="1">
      <c r="A43" s="38"/>
      <c r="B43" s="39" t="s">
        <v>173</v>
      </c>
      <c r="C43" s="39">
        <f>SUM(C41:C42)</f>
        <v>4894</v>
      </c>
      <c r="D43" s="39">
        <f>C43+D39</f>
        <v>67439.899999999994</v>
      </c>
    </row>
    <row r="44" spans="1:4" s="1" customFormat="1">
      <c r="A44" s="38"/>
      <c r="B44" s="39" t="s">
        <v>16</v>
      </c>
      <c r="C44" s="39"/>
      <c r="D44" s="39"/>
    </row>
    <row r="45" spans="1:4" s="1" customFormat="1">
      <c r="A45" s="38">
        <v>1</v>
      </c>
      <c r="B45" s="38" t="s">
        <v>62</v>
      </c>
      <c r="C45" s="38">
        <v>4104</v>
      </c>
      <c r="D45" s="39"/>
    </row>
    <row r="46" spans="1:4" s="1" customFormat="1">
      <c r="A46" s="38">
        <v>2</v>
      </c>
      <c r="B46" s="38" t="s">
        <v>188</v>
      </c>
      <c r="C46" s="38">
        <v>790</v>
      </c>
      <c r="D46" s="39"/>
    </row>
    <row r="47" spans="1:4" s="1" customFormat="1">
      <c r="A47" s="38"/>
      <c r="B47" s="39" t="s">
        <v>187</v>
      </c>
      <c r="C47" s="39">
        <f>SUM(C45:C46)</f>
        <v>4894</v>
      </c>
      <c r="D47" s="39">
        <f>C47+D43</f>
        <v>72333.899999999994</v>
      </c>
    </row>
    <row r="48" spans="1:4" s="1" customFormat="1">
      <c r="A48" s="38"/>
      <c r="B48" s="38"/>
      <c r="C48" s="38"/>
      <c r="D48" s="39"/>
    </row>
    <row r="49" spans="1:4" s="1" customFormat="1">
      <c r="A49" s="38"/>
      <c r="B49" s="39"/>
      <c r="C49" s="39"/>
      <c r="D49" s="39"/>
    </row>
    <row r="50" spans="1:4" s="1" customFormat="1">
      <c r="A50" s="38"/>
      <c r="B50" s="38"/>
      <c r="C50" s="38"/>
      <c r="D50" s="39"/>
    </row>
    <row r="51" spans="1:4" s="1" customFormat="1">
      <c r="A51" s="38"/>
      <c r="B51" s="38"/>
      <c r="C51" s="38"/>
      <c r="D51" s="39"/>
    </row>
    <row r="52" spans="1:4" s="1" customFormat="1">
      <c r="A52" s="38"/>
      <c r="B52" s="38"/>
      <c r="C52" s="38"/>
      <c r="D52" s="39"/>
    </row>
    <row r="53" spans="1:4" s="1" customFormat="1">
      <c r="A53" s="38"/>
      <c r="B53" s="38"/>
      <c r="C53" s="38"/>
      <c r="D53" s="39"/>
    </row>
    <row r="54" spans="1:4" s="1" customFormat="1">
      <c r="A54" s="38"/>
      <c r="B54" s="38"/>
      <c r="C54" s="38"/>
      <c r="D54" s="39"/>
    </row>
    <row r="55" spans="1:4" s="1" customFormat="1">
      <c r="A55" s="38"/>
      <c r="B55" s="38"/>
      <c r="C55" s="38"/>
      <c r="D55" s="39"/>
    </row>
    <row r="56" spans="1:4" s="1" customFormat="1">
      <c r="A56" s="38"/>
      <c r="B56" s="38"/>
      <c r="C56" s="38"/>
      <c r="D56" s="39"/>
    </row>
    <row r="57" spans="1:4" s="1" customFormat="1">
      <c r="A57" s="38"/>
      <c r="B57" s="38"/>
      <c r="C57" s="38"/>
      <c r="D57" s="39"/>
    </row>
    <row r="58" spans="1:4" s="1" customFormat="1" ht="15.75" customHeight="1">
      <c r="A58" s="38"/>
      <c r="B58" s="39"/>
      <c r="C58" s="38"/>
      <c r="D58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6"/>
  <sheetViews>
    <sheetView topLeftCell="A13" workbookViewId="0">
      <selection activeCell="B36" sqref="B36:C36"/>
    </sheetView>
  </sheetViews>
  <sheetFormatPr defaultRowHeight="15"/>
  <cols>
    <col min="1" max="1" width="4.28515625" customWidth="1"/>
    <col min="2" max="2" width="46" customWidth="1"/>
    <col min="3" max="3" width="11" customWidth="1"/>
    <col min="4" max="4" width="10.42578125" customWidth="1"/>
  </cols>
  <sheetData>
    <row r="1" spans="1:4" ht="15.75">
      <c r="A1" s="1"/>
      <c r="B1" s="66" t="s">
        <v>66</v>
      </c>
      <c r="C1" s="66"/>
      <c r="D1" s="66"/>
    </row>
    <row r="2" spans="1:4" ht="15.75">
      <c r="A2" s="1"/>
      <c r="B2" s="2" t="s">
        <v>0</v>
      </c>
      <c r="C2" s="1"/>
      <c r="D2" s="1"/>
    </row>
    <row r="3" spans="1:4">
      <c r="A3" s="1"/>
      <c r="B3" s="65" t="s">
        <v>48</v>
      </c>
      <c r="C3" s="65"/>
      <c r="D3" s="65"/>
    </row>
    <row r="4" spans="1:4" ht="26.25">
      <c r="A4" s="7"/>
      <c r="B4" s="8" t="s">
        <v>1</v>
      </c>
      <c r="C4" s="7" t="s">
        <v>2</v>
      </c>
      <c r="D4" s="8" t="s">
        <v>28</v>
      </c>
    </row>
    <row r="5" spans="1:4">
      <c r="A5" s="7"/>
      <c r="B5" s="3" t="s">
        <v>3</v>
      </c>
      <c r="C5" s="7"/>
      <c r="D5" s="7"/>
    </row>
    <row r="6" spans="1:4" ht="30">
      <c r="A6" s="38">
        <v>1</v>
      </c>
      <c r="B6" s="38" t="s">
        <v>76</v>
      </c>
      <c r="C6" s="38">
        <f>1598</f>
        <v>1598</v>
      </c>
      <c r="D6" s="39">
        <f>C6</f>
        <v>1598</v>
      </c>
    </row>
    <row r="7" spans="1:4">
      <c r="A7" s="38"/>
      <c r="B7" s="39" t="s">
        <v>6</v>
      </c>
      <c r="C7" s="38"/>
      <c r="D7" s="39"/>
    </row>
    <row r="8" spans="1:4" ht="30">
      <c r="A8" s="38">
        <v>1</v>
      </c>
      <c r="B8" s="38" t="s">
        <v>87</v>
      </c>
      <c r="C8" s="39">
        <f>1365+1365+1365</f>
        <v>4095</v>
      </c>
      <c r="D8" s="39">
        <f>C8+D6</f>
        <v>5693</v>
      </c>
    </row>
    <row r="9" spans="1:4">
      <c r="A9" s="38"/>
      <c r="B9" s="39" t="s">
        <v>4</v>
      </c>
      <c r="C9" s="39"/>
      <c r="D9" s="39"/>
    </row>
    <row r="10" spans="1:4" ht="30">
      <c r="A10" s="38">
        <v>1</v>
      </c>
      <c r="B10" s="38" t="s">
        <v>98</v>
      </c>
      <c r="C10" s="38">
        <v>1308</v>
      </c>
      <c r="D10" s="39"/>
    </row>
    <row r="11" spans="1:4">
      <c r="A11" s="38">
        <v>2</v>
      </c>
      <c r="B11" s="38" t="s">
        <v>99</v>
      </c>
      <c r="C11" s="38">
        <v>856</v>
      </c>
      <c r="D11" s="39"/>
    </row>
    <row r="12" spans="1:4">
      <c r="A12" s="38"/>
      <c r="B12" s="39" t="s">
        <v>94</v>
      </c>
      <c r="C12" s="39">
        <f>SUM(C10:C11)</f>
        <v>2164</v>
      </c>
      <c r="D12" s="39">
        <f>C12+D8</f>
        <v>7857</v>
      </c>
    </row>
    <row r="13" spans="1:4">
      <c r="A13" s="38"/>
      <c r="B13" s="39" t="s">
        <v>8</v>
      </c>
      <c r="C13" s="39"/>
      <c r="D13" s="39"/>
    </row>
    <row r="14" spans="1:4" ht="30">
      <c r="A14" s="38">
        <v>1</v>
      </c>
      <c r="B14" s="38" t="s">
        <v>106</v>
      </c>
      <c r="C14" s="38">
        <v>1350</v>
      </c>
      <c r="D14" s="39"/>
    </row>
    <row r="15" spans="1:4" ht="30">
      <c r="A15" s="38">
        <v>2</v>
      </c>
      <c r="B15" s="38" t="s">
        <v>107</v>
      </c>
      <c r="C15" s="38">
        <v>1585</v>
      </c>
      <c r="D15" s="39"/>
    </row>
    <row r="16" spans="1:4">
      <c r="A16" s="38"/>
      <c r="B16" s="39" t="s">
        <v>104</v>
      </c>
      <c r="C16" s="39">
        <f>SUM(C14:C15)</f>
        <v>2935</v>
      </c>
      <c r="D16" s="39">
        <f>C16+D12</f>
        <v>10792</v>
      </c>
    </row>
    <row r="17" spans="1:4">
      <c r="A17" s="38"/>
      <c r="B17" s="39" t="s">
        <v>9</v>
      </c>
      <c r="C17" s="38"/>
      <c r="D17" s="39"/>
    </row>
    <row r="18" spans="1:4" ht="30">
      <c r="A18" s="38">
        <v>1</v>
      </c>
      <c r="B18" s="38" t="s">
        <v>116</v>
      </c>
      <c r="C18" s="38">
        <v>1685</v>
      </c>
      <c r="D18" s="38"/>
    </row>
    <row r="19" spans="1:4">
      <c r="A19" s="42">
        <v>2</v>
      </c>
      <c r="B19" s="38" t="s">
        <v>117</v>
      </c>
      <c r="C19" s="38">
        <v>12157</v>
      </c>
      <c r="D19" s="39"/>
    </row>
    <row r="20" spans="1:4">
      <c r="A20" s="42"/>
      <c r="B20" s="39" t="s">
        <v>115</v>
      </c>
      <c r="C20" s="43">
        <f>SUM(C18:C19)</f>
        <v>13842</v>
      </c>
      <c r="D20" s="39">
        <f>C20+D16</f>
        <v>24634</v>
      </c>
    </row>
    <row r="21" spans="1:4">
      <c r="A21" s="42"/>
      <c r="B21" s="39" t="s">
        <v>10</v>
      </c>
      <c r="C21" s="38"/>
      <c r="D21" s="39"/>
    </row>
    <row r="22" spans="1:4">
      <c r="A22" s="42">
        <v>1</v>
      </c>
      <c r="B22" s="38" t="s">
        <v>122</v>
      </c>
      <c r="C22" s="38">
        <v>834</v>
      </c>
      <c r="D22" s="39"/>
    </row>
    <row r="23" spans="1:4" ht="30">
      <c r="A23" s="42">
        <v>2</v>
      </c>
      <c r="B23" s="38" t="s">
        <v>123</v>
      </c>
      <c r="C23" s="38">
        <v>451</v>
      </c>
      <c r="D23" s="39"/>
    </row>
    <row r="24" spans="1:4">
      <c r="A24" s="42"/>
      <c r="B24" s="39" t="s">
        <v>121</v>
      </c>
      <c r="C24" s="39">
        <f>SUM(C22:C23)</f>
        <v>1285</v>
      </c>
      <c r="D24" s="39">
        <f>C24+D20</f>
        <v>25919</v>
      </c>
    </row>
    <row r="25" spans="1:4">
      <c r="A25" s="42"/>
      <c r="B25" s="39" t="s">
        <v>11</v>
      </c>
      <c r="C25" s="42"/>
      <c r="D25" s="39"/>
    </row>
    <row r="26" spans="1:4" ht="30">
      <c r="A26" s="42">
        <v>1</v>
      </c>
      <c r="B26" s="38" t="s">
        <v>136</v>
      </c>
      <c r="C26" s="38">
        <v>1611</v>
      </c>
      <c r="D26" s="39">
        <f>C26+D24</f>
        <v>27530</v>
      </c>
    </row>
    <row r="27" spans="1:4">
      <c r="A27" s="42"/>
      <c r="B27" s="39" t="s">
        <v>13</v>
      </c>
      <c r="C27" s="39"/>
      <c r="D27" s="39"/>
    </row>
    <row r="28" spans="1:4">
      <c r="A28" s="42">
        <v>1</v>
      </c>
      <c r="B28" s="38" t="s">
        <v>159</v>
      </c>
      <c r="C28" s="38">
        <v>812</v>
      </c>
      <c r="D28" s="39">
        <f>C28+D26</f>
        <v>28342</v>
      </c>
    </row>
    <row r="29" spans="1:4">
      <c r="A29" s="42"/>
      <c r="B29" s="39" t="s">
        <v>14</v>
      </c>
      <c r="C29" s="38"/>
      <c r="D29" s="39"/>
    </row>
    <row r="30" spans="1:4" ht="30">
      <c r="A30" s="42">
        <v>1</v>
      </c>
      <c r="B30" s="38" t="s">
        <v>164</v>
      </c>
      <c r="C30" s="38">
        <v>1356</v>
      </c>
      <c r="D30" s="39"/>
    </row>
    <row r="31" spans="1:4" ht="30">
      <c r="A31" s="42">
        <v>2</v>
      </c>
      <c r="B31" s="38" t="s">
        <v>165</v>
      </c>
      <c r="C31" s="38">
        <f>1758.5+1679</f>
        <v>3437.5</v>
      </c>
      <c r="D31" s="39"/>
    </row>
    <row r="32" spans="1:4">
      <c r="A32" s="42"/>
      <c r="B32" s="39" t="s">
        <v>162</v>
      </c>
      <c r="C32" s="39">
        <f>SUM(C30:C31)</f>
        <v>4793.5</v>
      </c>
      <c r="D32" s="39">
        <f>C32+D28</f>
        <v>33135.5</v>
      </c>
    </row>
    <row r="33" spans="1:4">
      <c r="A33" s="42"/>
      <c r="B33" s="39" t="s">
        <v>15</v>
      </c>
      <c r="C33" s="38"/>
      <c r="D33" s="39"/>
    </row>
    <row r="34" spans="1:4">
      <c r="A34" s="42">
        <v>1</v>
      </c>
      <c r="B34" s="38" t="s">
        <v>175</v>
      </c>
      <c r="C34" s="38">
        <v>12271</v>
      </c>
      <c r="D34" s="39">
        <f>C34+D32</f>
        <v>45406.5</v>
      </c>
    </row>
    <row r="35" spans="1:4">
      <c r="A35" s="42"/>
      <c r="B35" s="39" t="s">
        <v>16</v>
      </c>
      <c r="C35" s="38"/>
      <c r="D35" s="39"/>
    </row>
    <row r="36" spans="1:4">
      <c r="A36" s="42">
        <v>1</v>
      </c>
      <c r="B36" s="38" t="s">
        <v>189</v>
      </c>
      <c r="C36" s="39">
        <v>812</v>
      </c>
      <c r="D36" s="39">
        <f>C36+D34</f>
        <v>46218.5</v>
      </c>
    </row>
    <row r="37" spans="1:4">
      <c r="A37" s="42">
        <v>1</v>
      </c>
      <c r="B37" s="38"/>
      <c r="C37" s="38"/>
      <c r="D37" s="39"/>
    </row>
    <row r="38" spans="1:4">
      <c r="A38" s="42"/>
      <c r="B38" s="38"/>
      <c r="C38" s="39"/>
      <c r="D38" s="39"/>
    </row>
    <row r="39" spans="1:4">
      <c r="A39" s="42"/>
      <c r="B39" s="39"/>
      <c r="C39" s="38"/>
      <c r="D39" s="39"/>
    </row>
    <row r="40" spans="1:4">
      <c r="A40" s="42"/>
      <c r="B40" s="38"/>
      <c r="C40" s="38"/>
      <c r="D40" s="39"/>
    </row>
    <row r="41" spans="1:4">
      <c r="A41" s="42"/>
      <c r="B41" s="38"/>
      <c r="C41" s="38"/>
      <c r="D41" s="39"/>
    </row>
    <row r="42" spans="1:4">
      <c r="A42" s="42"/>
      <c r="B42" s="39"/>
      <c r="C42" s="39"/>
      <c r="D42" s="39"/>
    </row>
    <row r="43" spans="1:4">
      <c r="A43" s="42"/>
      <c r="B43" s="38"/>
      <c r="C43" s="38"/>
      <c r="D43" s="39"/>
    </row>
    <row r="44" spans="1:4">
      <c r="A44" s="42"/>
      <c r="B44" s="38"/>
      <c r="C44" s="39"/>
      <c r="D44" s="39"/>
    </row>
    <row r="45" spans="1:4">
      <c r="A45" s="42"/>
      <c r="B45" s="38"/>
      <c r="C45" s="38"/>
      <c r="D45" s="39"/>
    </row>
    <row r="46" spans="1:4">
      <c r="A46" s="42"/>
      <c r="B46" s="38"/>
      <c r="C46" s="38"/>
      <c r="D46" s="39"/>
    </row>
    <row r="47" spans="1:4">
      <c r="A47" s="42"/>
      <c r="B47" s="38"/>
      <c r="C47" s="38"/>
      <c r="D47" s="39"/>
    </row>
    <row r="48" spans="1:4">
      <c r="A48" s="42"/>
      <c r="B48" s="38"/>
      <c r="C48" s="38"/>
      <c r="D48" s="39"/>
    </row>
    <row r="49" spans="1:4">
      <c r="A49" s="42"/>
      <c r="B49" s="38"/>
      <c r="C49" s="38"/>
      <c r="D49" s="39"/>
    </row>
    <row r="50" spans="1:4">
      <c r="A50" s="42"/>
      <c r="B50" s="38"/>
      <c r="C50" s="38"/>
      <c r="D50" s="39"/>
    </row>
    <row r="51" spans="1:4">
      <c r="A51" s="42"/>
      <c r="B51" s="38"/>
      <c r="C51" s="38"/>
      <c r="D51" s="39"/>
    </row>
    <row r="52" spans="1:4">
      <c r="A52" s="42"/>
      <c r="B52" s="38"/>
      <c r="C52" s="38"/>
      <c r="D52" s="39"/>
    </row>
    <row r="53" spans="1:4">
      <c r="A53" s="42"/>
      <c r="B53" s="38"/>
      <c r="C53" s="38"/>
      <c r="D53" s="39"/>
    </row>
    <row r="54" spans="1:4">
      <c r="A54" s="42"/>
      <c r="B54" s="38"/>
      <c r="C54" s="42"/>
      <c r="D54" s="39"/>
    </row>
    <row r="55" spans="1:4">
      <c r="A55" s="42"/>
      <c r="B55" s="38"/>
      <c r="C55" s="38"/>
      <c r="D55" s="39"/>
    </row>
    <row r="56" spans="1:4">
      <c r="A56" s="42"/>
      <c r="B56" s="39"/>
      <c r="C56" s="39"/>
      <c r="D56" s="3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J33" sqref="J33"/>
    </sheetView>
  </sheetViews>
  <sheetFormatPr defaultRowHeight="15"/>
  <cols>
    <col min="1" max="1" width="4" customWidth="1"/>
    <col min="2" max="2" width="48.28515625" customWidth="1"/>
    <col min="3" max="3" width="10.140625" customWidth="1"/>
    <col min="4" max="4" width="13.140625" customWidth="1"/>
  </cols>
  <sheetData>
    <row r="1" spans="1:8" ht="21">
      <c r="A1" s="1"/>
      <c r="B1" s="66" t="s">
        <v>66</v>
      </c>
      <c r="C1" s="66"/>
      <c r="D1" s="66"/>
      <c r="E1" s="6"/>
      <c r="F1" s="6"/>
      <c r="G1" s="6"/>
      <c r="H1" s="6"/>
    </row>
    <row r="2" spans="1:8" ht="21.6" customHeight="1">
      <c r="A2" s="1"/>
      <c r="B2" s="67" t="s">
        <v>0</v>
      </c>
      <c r="C2" s="67"/>
      <c r="D2" s="67"/>
      <c r="E2" s="1"/>
      <c r="F2" s="1"/>
      <c r="G2" s="1"/>
      <c r="H2" s="1"/>
    </row>
    <row r="3" spans="1:8" ht="17.25" customHeight="1">
      <c r="A3" s="1"/>
      <c r="B3" s="66" t="s">
        <v>49</v>
      </c>
      <c r="C3" s="66"/>
      <c r="D3" s="66"/>
      <c r="E3" s="1"/>
      <c r="F3" s="1"/>
      <c r="G3" s="1"/>
      <c r="H3" s="1"/>
    </row>
    <row r="4" spans="1:8">
      <c r="A4" s="7"/>
      <c r="B4" s="8" t="s">
        <v>1</v>
      </c>
      <c r="C4" s="7" t="s">
        <v>2</v>
      </c>
      <c r="D4" s="7" t="s">
        <v>28</v>
      </c>
      <c r="E4" s="1"/>
      <c r="F4" s="1"/>
      <c r="G4" s="1"/>
      <c r="H4" s="1"/>
    </row>
    <row r="5" spans="1:8">
      <c r="A5" s="44"/>
      <c r="B5" s="39" t="s">
        <v>4</v>
      </c>
      <c r="C5" s="44"/>
      <c r="D5" s="44"/>
      <c r="E5" s="1"/>
      <c r="F5" s="1"/>
      <c r="G5" s="1"/>
      <c r="H5" s="1"/>
    </row>
    <row r="6" spans="1:8">
      <c r="A6" s="38">
        <v>1</v>
      </c>
      <c r="B6" s="38" t="s">
        <v>100</v>
      </c>
      <c r="C6" s="60">
        <v>6400</v>
      </c>
      <c r="D6" s="61">
        <f>C6</f>
        <v>6400</v>
      </c>
    </row>
    <row r="7" spans="1:8">
      <c r="A7" s="43"/>
      <c r="B7" s="43" t="s">
        <v>10</v>
      </c>
      <c r="C7" s="62"/>
      <c r="D7" s="61"/>
    </row>
    <row r="8" spans="1:8">
      <c r="A8" s="38">
        <v>1</v>
      </c>
      <c r="B8" s="38" t="s">
        <v>127</v>
      </c>
      <c r="C8" s="39">
        <v>6400</v>
      </c>
      <c r="D8" s="39">
        <f>C8+D6</f>
        <v>12800</v>
      </c>
    </row>
    <row r="9" spans="1:8">
      <c r="A9" s="38"/>
      <c r="B9" s="39"/>
      <c r="C9" s="38"/>
      <c r="D9" s="38"/>
    </row>
    <row r="10" spans="1:8">
      <c r="A10" s="42"/>
      <c r="B10" s="38"/>
      <c r="C10" s="43"/>
      <c r="D10" s="43"/>
    </row>
    <row r="11" spans="1:8">
      <c r="A11" s="42"/>
      <c r="B11" s="39"/>
      <c r="C11" s="46"/>
      <c r="D11" s="53"/>
    </row>
    <row r="12" spans="1:8">
      <c r="A12" s="47"/>
      <c r="B12" s="58"/>
      <c r="C12" s="42"/>
      <c r="D12" s="43"/>
    </row>
    <row r="13" spans="1:8" ht="15" customHeight="1">
      <c r="A13" s="48"/>
      <c r="B13" s="57"/>
      <c r="C13" s="49"/>
      <c r="D13" s="55"/>
    </row>
    <row r="14" spans="1:8" ht="15" customHeight="1">
      <c r="A14" s="42"/>
      <c r="B14" s="38"/>
      <c r="C14" s="43"/>
      <c r="D14" s="43"/>
    </row>
    <row r="15" spans="1:8">
      <c r="A15" s="42"/>
      <c r="B15" s="43"/>
      <c r="C15" s="42"/>
      <c r="D15" s="51"/>
    </row>
    <row r="16" spans="1:8">
      <c r="A16" s="42"/>
      <c r="B16" s="42"/>
      <c r="C16" s="50"/>
      <c r="D16" s="39"/>
    </row>
    <row r="17" spans="1:4">
      <c r="A17" s="42"/>
      <c r="B17" s="43"/>
      <c r="C17" s="42"/>
      <c r="D17" s="51"/>
    </row>
    <row r="18" spans="1:4">
      <c r="A18" s="42"/>
      <c r="B18" s="38"/>
      <c r="C18" s="42"/>
      <c r="D18" s="42"/>
    </row>
    <row r="19" spans="1:4">
      <c r="A19" s="42"/>
      <c r="B19" s="41"/>
      <c r="C19" s="42"/>
      <c r="D19" s="42"/>
    </row>
    <row r="20" spans="1:4">
      <c r="A20" s="42"/>
      <c r="B20" s="43"/>
      <c r="C20" s="43"/>
      <c r="D20" s="43"/>
    </row>
    <row r="21" spans="1:4">
      <c r="A21" s="42"/>
      <c r="B21" s="43"/>
      <c r="C21" s="51"/>
      <c r="D21" s="43"/>
    </row>
    <row r="22" spans="1:4">
      <c r="A22" s="42"/>
      <c r="B22" s="38"/>
      <c r="C22" s="51"/>
      <c r="D22" s="51"/>
    </row>
    <row r="23" spans="1:4">
      <c r="A23" s="42"/>
      <c r="B23" s="42"/>
      <c r="C23" s="52"/>
      <c r="D23" s="51"/>
    </row>
    <row r="24" spans="1:4">
      <c r="A24" s="42"/>
      <c r="B24" s="43"/>
      <c r="C24" s="42"/>
      <c r="D24" s="42"/>
    </row>
    <row r="25" spans="1:4">
      <c r="A25" s="42"/>
      <c r="B25" s="38"/>
      <c r="C25" s="42"/>
      <c r="D25" s="51"/>
    </row>
    <row r="26" spans="1:4">
      <c r="A26" s="42"/>
      <c r="B26" s="38"/>
      <c r="C26" s="42"/>
      <c r="D26" s="42"/>
    </row>
    <row r="27" spans="1:4">
      <c r="A27" s="42"/>
      <c r="B27" s="43"/>
      <c r="C27" s="43"/>
      <c r="D27" s="43"/>
    </row>
    <row r="28" spans="1:4">
      <c r="A28" s="42"/>
      <c r="B28" s="43"/>
      <c r="C28" s="42"/>
      <c r="D28" s="42"/>
    </row>
    <row r="29" spans="1:4">
      <c r="A29" s="42"/>
      <c r="B29" s="38"/>
      <c r="C29" s="42"/>
      <c r="D29" s="42"/>
    </row>
    <row r="30" spans="1:4">
      <c r="A30" s="42"/>
      <c r="B30" s="38"/>
      <c r="C30" s="42"/>
      <c r="D30" s="43"/>
    </row>
    <row r="31" spans="1:4">
      <c r="A31" s="42"/>
      <c r="B31" s="43"/>
      <c r="C31" s="43"/>
      <c r="D31" s="43"/>
    </row>
    <row r="32" spans="1:4">
      <c r="A32" s="42"/>
      <c r="B32" s="42"/>
      <c r="C32" s="42"/>
      <c r="D32" s="42"/>
    </row>
    <row r="33" spans="1:4">
      <c r="A33" s="42"/>
      <c r="B33" s="43"/>
      <c r="C33" s="43"/>
      <c r="D33" s="43"/>
    </row>
    <row r="34" spans="1:4">
      <c r="A34" s="42"/>
      <c r="B34" s="43"/>
      <c r="C34" s="42"/>
      <c r="D34" s="42"/>
    </row>
    <row r="35" spans="1:4">
      <c r="A35" s="42"/>
      <c r="B35" s="42"/>
      <c r="C35" s="42"/>
      <c r="D35" s="42"/>
    </row>
    <row r="36" spans="1:4">
      <c r="A36" s="42"/>
      <c r="B36" s="43"/>
      <c r="C36" s="43"/>
      <c r="D36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6" sqref="B6:C7"/>
    </sheetView>
  </sheetViews>
  <sheetFormatPr defaultRowHeight="15"/>
  <cols>
    <col min="1" max="1" width="5.140625" customWidth="1"/>
    <col min="2" max="2" width="45.28515625" customWidth="1"/>
    <col min="3" max="3" width="10.42578125" customWidth="1"/>
  </cols>
  <sheetData>
    <row r="1" spans="1:4" ht="15.75">
      <c r="A1" s="1"/>
      <c r="B1" s="66" t="s">
        <v>66</v>
      </c>
      <c r="C1" s="66"/>
      <c r="D1" s="66"/>
    </row>
    <row r="2" spans="1:4" ht="15.75">
      <c r="A2" s="1"/>
      <c r="B2" s="67" t="s">
        <v>0</v>
      </c>
      <c r="C2" s="67"/>
      <c r="D2" s="67"/>
    </row>
    <row r="3" spans="1:4" ht="15.75">
      <c r="A3" s="1"/>
      <c r="B3" s="66" t="s">
        <v>35</v>
      </c>
      <c r="C3" s="66"/>
      <c r="D3" s="66"/>
    </row>
    <row r="4" spans="1:4" ht="26.25">
      <c r="A4" s="7"/>
      <c r="B4" s="8" t="s">
        <v>1</v>
      </c>
      <c r="C4" s="7" t="s">
        <v>2</v>
      </c>
      <c r="D4" s="7" t="s">
        <v>28</v>
      </c>
    </row>
    <row r="5" spans="1:4">
      <c r="A5" s="44"/>
      <c r="B5" s="39" t="s">
        <v>16</v>
      </c>
      <c r="C5" s="44"/>
      <c r="D5" s="9"/>
    </row>
    <row r="6" spans="1:4" ht="45">
      <c r="A6" s="38">
        <v>1</v>
      </c>
      <c r="B6" s="38" t="s">
        <v>190</v>
      </c>
      <c r="C6" s="45">
        <v>2838.3</v>
      </c>
      <c r="D6" s="14"/>
    </row>
    <row r="7" spans="1:4">
      <c r="A7" s="42">
        <v>2</v>
      </c>
      <c r="B7" s="42" t="s">
        <v>191</v>
      </c>
      <c r="C7" s="56">
        <v>3450</v>
      </c>
      <c r="D7" s="12"/>
    </row>
    <row r="8" spans="1:4">
      <c r="A8" s="42"/>
      <c r="B8" s="39" t="s">
        <v>187</v>
      </c>
      <c r="C8" s="59">
        <f>SUM(C6:C7)</f>
        <v>6288.3</v>
      </c>
      <c r="D8" s="63">
        <f>C8</f>
        <v>6288.3</v>
      </c>
    </row>
    <row r="9" spans="1:4">
      <c r="A9" s="47"/>
      <c r="B9" s="54"/>
      <c r="C9" s="43"/>
      <c r="D9" s="12"/>
    </row>
    <row r="10" spans="1:4">
      <c r="A10" s="48"/>
      <c r="B10" s="57"/>
      <c r="C10" s="49"/>
      <c r="D10" s="13"/>
    </row>
    <row r="11" spans="1:4">
      <c r="A11" s="42"/>
      <c r="B11" s="38"/>
      <c r="C11" s="42"/>
      <c r="D11" s="12"/>
    </row>
    <row r="12" spans="1:4">
      <c r="A12" s="42"/>
      <c r="B12" s="42"/>
      <c r="C12" s="42"/>
      <c r="D12" s="12"/>
    </row>
    <row r="13" spans="1:4">
      <c r="A13" s="42"/>
      <c r="B13" s="42"/>
      <c r="C13" s="42"/>
      <c r="D13" s="12"/>
    </row>
    <row r="14" spans="1:4">
      <c r="A14" s="42"/>
      <c r="B14" s="43"/>
      <c r="C14" s="43"/>
      <c r="D14" s="11"/>
    </row>
    <row r="15" spans="1:4">
      <c r="A15" s="42"/>
      <c r="B15" s="43"/>
      <c r="C15" s="42"/>
      <c r="D15" s="12"/>
    </row>
    <row r="16" spans="1:4">
      <c r="A16" s="42"/>
      <c r="B16" s="41"/>
      <c r="C16" s="42"/>
      <c r="D16" s="12"/>
    </row>
    <row r="17" spans="1:4">
      <c r="A17" s="42"/>
      <c r="B17" s="42"/>
      <c r="C17" s="42"/>
      <c r="D17" s="12"/>
    </row>
    <row r="18" spans="1:4">
      <c r="A18" s="42"/>
      <c r="B18" s="43"/>
      <c r="C18" s="43"/>
      <c r="D18" s="11"/>
    </row>
    <row r="19" spans="1:4">
      <c r="A19" s="42"/>
      <c r="B19" s="43"/>
      <c r="C19" s="42"/>
      <c r="D19" s="12"/>
    </row>
    <row r="20" spans="1:4">
      <c r="A20" s="42"/>
      <c r="B20" s="38"/>
      <c r="C20" s="42"/>
      <c r="D20" s="12"/>
    </row>
    <row r="21" spans="1:4">
      <c r="A21" s="42"/>
      <c r="B21" s="38"/>
      <c r="C21" s="42"/>
      <c r="D21" s="12"/>
    </row>
    <row r="22" spans="1:4">
      <c r="A22" s="42"/>
      <c r="B22" s="43"/>
      <c r="C22" s="43"/>
      <c r="D22" s="11"/>
    </row>
    <row r="23" spans="1:4">
      <c r="A23" s="42"/>
      <c r="B23" s="43"/>
      <c r="C23" s="42"/>
      <c r="D23" s="12"/>
    </row>
    <row r="24" spans="1:4">
      <c r="A24" s="42"/>
      <c r="B24" s="38"/>
      <c r="C24" s="42"/>
      <c r="D24" s="12"/>
    </row>
    <row r="25" spans="1:4">
      <c r="A25" s="42"/>
      <c r="B25" s="38"/>
      <c r="C25" s="42"/>
      <c r="D25" s="11"/>
    </row>
    <row r="26" spans="1:4">
      <c r="A26" s="42"/>
      <c r="B26" s="43"/>
      <c r="C26" s="43"/>
      <c r="D26" s="11"/>
    </row>
    <row r="27" spans="1:4">
      <c r="A27" s="42"/>
      <c r="B27" s="42"/>
      <c r="C27" s="42"/>
      <c r="D27" s="12"/>
    </row>
    <row r="28" spans="1:4">
      <c r="A28" s="42"/>
      <c r="B28" s="43"/>
      <c r="C28" s="43"/>
      <c r="D28" s="11"/>
    </row>
    <row r="29" spans="1:4">
      <c r="A29" s="42"/>
      <c r="B29" s="43"/>
      <c r="C29" s="42"/>
      <c r="D29" s="12"/>
    </row>
    <row r="30" spans="1:4">
      <c r="A30" s="42"/>
      <c r="B30" s="42"/>
      <c r="C30" s="42"/>
      <c r="D30" s="12"/>
    </row>
    <row r="31" spans="1:4">
      <c r="A31" s="42"/>
      <c r="B31" s="43"/>
      <c r="C31" s="43"/>
      <c r="D31" s="1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B15" sqref="B15"/>
    </sheetView>
  </sheetViews>
  <sheetFormatPr defaultRowHeight="15"/>
  <cols>
    <col min="1" max="1" width="3.7109375" customWidth="1"/>
    <col min="2" max="2" width="50.42578125" customWidth="1"/>
    <col min="3" max="3" width="10.140625" customWidth="1"/>
    <col min="4" max="4" width="12.7109375" customWidth="1"/>
  </cols>
  <sheetData>
    <row r="1" spans="1:8" ht="21">
      <c r="A1" s="1"/>
      <c r="B1" s="66" t="s">
        <v>77</v>
      </c>
      <c r="C1" s="66"/>
      <c r="D1" s="66"/>
      <c r="E1" s="6"/>
      <c r="F1" s="6"/>
      <c r="G1" s="6"/>
      <c r="H1" s="6"/>
    </row>
    <row r="2" spans="1:8" ht="15.75">
      <c r="A2" s="1"/>
      <c r="B2" s="67" t="s">
        <v>0</v>
      </c>
      <c r="C2" s="67"/>
      <c r="D2" s="67"/>
      <c r="E2" s="1"/>
      <c r="F2" s="1"/>
      <c r="G2" s="1"/>
      <c r="H2" s="1"/>
    </row>
    <row r="3" spans="1:8" ht="15.75">
      <c r="A3" s="1"/>
      <c r="B3" s="66" t="s">
        <v>50</v>
      </c>
      <c r="C3" s="66"/>
      <c r="D3" s="66"/>
      <c r="E3" s="1"/>
      <c r="F3" s="1"/>
      <c r="G3" s="1"/>
      <c r="H3" s="1"/>
    </row>
    <row r="4" spans="1:8" ht="30">
      <c r="A4" s="14"/>
      <c r="B4" s="29" t="s">
        <v>1</v>
      </c>
      <c r="C4" s="14" t="s">
        <v>2</v>
      </c>
      <c r="D4" s="29" t="s">
        <v>28</v>
      </c>
      <c r="E4" s="1"/>
      <c r="F4" s="1"/>
      <c r="G4" s="1"/>
      <c r="H4" s="1"/>
    </row>
    <row r="5" spans="1:8">
      <c r="A5" s="42"/>
      <c r="B5" s="39" t="s">
        <v>6</v>
      </c>
      <c r="C5" s="42"/>
      <c r="D5" s="43"/>
    </row>
    <row r="6" spans="1:8" ht="30">
      <c r="A6" s="42">
        <v>1</v>
      </c>
      <c r="B6" s="38" t="s">
        <v>88</v>
      </c>
      <c r="C6" s="43">
        <v>41197.9</v>
      </c>
      <c r="D6" s="43">
        <f>C6</f>
        <v>41197.9</v>
      </c>
    </row>
    <row r="7" spans="1:8">
      <c r="A7" s="42"/>
      <c r="B7" s="39" t="s">
        <v>10</v>
      </c>
      <c r="C7" s="38"/>
      <c r="D7" s="43"/>
    </row>
    <row r="8" spans="1:8">
      <c r="A8" s="42">
        <v>1</v>
      </c>
      <c r="B8" s="38" t="s">
        <v>124</v>
      </c>
      <c r="C8" s="42">
        <v>67016.7</v>
      </c>
      <c r="D8" s="43"/>
    </row>
    <row r="9" spans="1:8" s="5" customFormat="1" ht="30">
      <c r="A9" s="42">
        <v>2</v>
      </c>
      <c r="B9" s="38" t="s">
        <v>125</v>
      </c>
      <c r="C9" s="42">
        <v>95432.5</v>
      </c>
      <c r="D9" s="43"/>
    </row>
    <row r="10" spans="1:8" ht="30">
      <c r="A10" s="42">
        <v>3</v>
      </c>
      <c r="B10" s="38" t="s">
        <v>126</v>
      </c>
      <c r="C10" s="42">
        <v>42182.8</v>
      </c>
      <c r="D10" s="43"/>
    </row>
    <row r="11" spans="1:8">
      <c r="A11" s="42"/>
      <c r="B11" s="39" t="s">
        <v>121</v>
      </c>
      <c r="C11" s="43">
        <f>SUM(C8:C10)</f>
        <v>204632</v>
      </c>
      <c r="D11" s="43">
        <f>C11+D6</f>
        <v>245829.9</v>
      </c>
    </row>
    <row r="12" spans="1:8">
      <c r="A12" s="42"/>
      <c r="B12" s="39" t="s">
        <v>11</v>
      </c>
      <c r="C12" s="43"/>
      <c r="D12" s="43"/>
    </row>
    <row r="13" spans="1:8" ht="30">
      <c r="A13" s="42">
        <v>1</v>
      </c>
      <c r="B13" s="38" t="s">
        <v>138</v>
      </c>
      <c r="C13" s="38">
        <v>16626.599999999999</v>
      </c>
      <c r="D13" s="42"/>
    </row>
    <row r="14" spans="1:8">
      <c r="A14" s="42">
        <v>2</v>
      </c>
      <c r="B14" s="38" t="s">
        <v>139</v>
      </c>
      <c r="C14" s="52">
        <v>10813</v>
      </c>
      <c r="D14" s="51"/>
    </row>
    <row r="15" spans="1:8">
      <c r="A15" s="42"/>
      <c r="B15" s="39" t="s">
        <v>135</v>
      </c>
      <c r="C15" s="43">
        <f>SUM(C13:C14)</f>
        <v>27439.599999999999</v>
      </c>
      <c r="D15" s="43">
        <f>C15+D11</f>
        <v>273269.5</v>
      </c>
    </row>
    <row r="16" spans="1:8">
      <c r="A16" s="42"/>
      <c r="B16" s="39" t="s">
        <v>12</v>
      </c>
      <c r="C16" s="51"/>
      <c r="D16" s="51"/>
    </row>
    <row r="17" spans="1:4">
      <c r="A17" s="42">
        <v>1</v>
      </c>
      <c r="B17" s="38" t="s">
        <v>149</v>
      </c>
      <c r="C17" s="42">
        <v>14444.3</v>
      </c>
      <c r="D17" s="43"/>
    </row>
    <row r="18" spans="1:4">
      <c r="A18" s="42">
        <v>2</v>
      </c>
      <c r="B18" s="38" t="s">
        <v>150</v>
      </c>
      <c r="C18" s="42">
        <v>7272</v>
      </c>
      <c r="D18" s="51"/>
    </row>
    <row r="19" spans="1:4">
      <c r="A19" s="42"/>
      <c r="B19" s="39" t="s">
        <v>148</v>
      </c>
      <c r="C19" s="43">
        <f>SUM(C17:C18)</f>
        <v>21716.3</v>
      </c>
      <c r="D19" s="43">
        <f>C19+D15</f>
        <v>294985.8</v>
      </c>
    </row>
    <row r="20" spans="1:4">
      <c r="A20" s="12"/>
      <c r="B20" s="3" t="s">
        <v>13</v>
      </c>
      <c r="C20" s="12"/>
      <c r="D20" s="12"/>
    </row>
    <row r="21" spans="1:4">
      <c r="A21" s="12">
        <v>1</v>
      </c>
      <c r="B21" s="38" t="s">
        <v>160</v>
      </c>
      <c r="C21" s="43">
        <v>11755.7</v>
      </c>
      <c r="D21" s="11">
        <f>C21+D19</f>
        <v>306741.5</v>
      </c>
    </row>
    <row r="22" spans="1:4">
      <c r="A22" s="12"/>
      <c r="B22" s="3" t="s">
        <v>14</v>
      </c>
      <c r="C22" s="12"/>
      <c r="D22" s="12"/>
    </row>
    <row r="23" spans="1:4">
      <c r="A23" s="42">
        <v>1</v>
      </c>
      <c r="B23" s="38" t="s">
        <v>166</v>
      </c>
      <c r="C23" s="42">
        <v>10705.8</v>
      </c>
      <c r="D23" s="42"/>
    </row>
    <row r="24" spans="1:4">
      <c r="A24" s="42">
        <v>2</v>
      </c>
      <c r="B24" s="38" t="s">
        <v>167</v>
      </c>
      <c r="C24" s="42">
        <v>8988.7999999999993</v>
      </c>
      <c r="D24" s="43"/>
    </row>
    <row r="25" spans="1:4">
      <c r="A25" s="42">
        <v>3</v>
      </c>
      <c r="B25" s="38" t="s">
        <v>168</v>
      </c>
      <c r="C25" s="42">
        <v>34562.300000000003</v>
      </c>
      <c r="D25" s="42"/>
    </row>
    <row r="26" spans="1:4">
      <c r="A26" s="42"/>
      <c r="B26" s="39" t="s">
        <v>162</v>
      </c>
      <c r="C26" s="43">
        <f>SUM(C23:C25)</f>
        <v>54256.9</v>
      </c>
      <c r="D26" s="43">
        <f>C26+D21</f>
        <v>360998.40000000002</v>
      </c>
    </row>
    <row r="27" spans="1:4">
      <c r="A27" s="42"/>
      <c r="B27" s="39" t="s">
        <v>15</v>
      </c>
      <c r="C27" s="43"/>
      <c r="D27" s="43"/>
    </row>
    <row r="28" spans="1:4">
      <c r="A28" s="42">
        <v>1</v>
      </c>
      <c r="B28" s="38" t="s">
        <v>176</v>
      </c>
      <c r="C28" s="42">
        <v>11354.8</v>
      </c>
      <c r="D28" s="42"/>
    </row>
    <row r="29" spans="1:4">
      <c r="A29" s="42">
        <v>2</v>
      </c>
      <c r="B29" s="38" t="s">
        <v>177</v>
      </c>
      <c r="C29" s="42">
        <v>10877.3</v>
      </c>
      <c r="D29" s="42"/>
    </row>
    <row r="30" spans="1:4">
      <c r="A30" s="42">
        <v>3</v>
      </c>
      <c r="B30" s="38" t="s">
        <v>178</v>
      </c>
      <c r="C30" s="42">
        <v>17421.400000000001</v>
      </c>
      <c r="D30" s="42"/>
    </row>
    <row r="31" spans="1:4">
      <c r="A31" s="42"/>
      <c r="B31" s="39" t="s">
        <v>173</v>
      </c>
      <c r="C31" s="43">
        <f>SUM(C28:C30)</f>
        <v>39653.5</v>
      </c>
      <c r="D31" s="43">
        <f>C31+D26</f>
        <v>400651.9</v>
      </c>
    </row>
    <row r="32" spans="1:4">
      <c r="A32" s="42"/>
      <c r="B32" s="39"/>
      <c r="C32" s="42"/>
      <c r="D32" s="42"/>
    </row>
    <row r="33" spans="1:4">
      <c r="A33" s="42"/>
      <c r="B33" s="39"/>
      <c r="C33" s="42"/>
      <c r="D33" s="42"/>
    </row>
    <row r="34" spans="1:4">
      <c r="A34" s="42"/>
      <c r="B34" s="39"/>
      <c r="C34" s="42"/>
      <c r="D34" s="42"/>
    </row>
    <row r="35" spans="1:4">
      <c r="A35" s="42"/>
      <c r="B35" s="39"/>
      <c r="C35" s="42"/>
      <c r="D35" s="42"/>
    </row>
    <row r="36" spans="1:4">
      <c r="A36" s="42"/>
      <c r="B36" s="38"/>
      <c r="C36" s="42"/>
      <c r="D36" s="43"/>
    </row>
    <row r="37" spans="1:4">
      <c r="A37" s="42"/>
      <c r="B37" s="39"/>
      <c r="C37" s="43"/>
      <c r="D37" s="43"/>
    </row>
    <row r="38" spans="1:4">
      <c r="A38" s="42"/>
      <c r="B38" s="38"/>
      <c r="C38" s="42"/>
      <c r="D38" s="42"/>
    </row>
    <row r="39" spans="1:4">
      <c r="A39" s="42"/>
      <c r="B39" s="39"/>
      <c r="C39" s="43"/>
      <c r="D39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zoomScale="60" zoomScaleNormal="60" workbookViewId="0">
      <selection activeCell="M18" sqref="M18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5.140625" customWidth="1"/>
    <col min="5" max="5" width="16.140625" customWidth="1"/>
    <col min="6" max="6" width="15.7109375" customWidth="1"/>
    <col min="7" max="7" width="16.5703125" customWidth="1"/>
    <col min="8" max="8" width="15.28515625" customWidth="1"/>
    <col min="9" max="9" width="15.85546875" customWidth="1"/>
    <col min="10" max="10" width="15.140625" customWidth="1"/>
    <col min="11" max="11" width="16.28515625" customWidth="1"/>
    <col min="12" max="12" width="15.5703125" customWidth="1"/>
    <col min="13" max="13" width="17.7109375" customWidth="1"/>
    <col min="14" max="14" width="19.28515625" customWidth="1"/>
  </cols>
  <sheetData>
    <row r="1" spans="1:14">
      <c r="A1" s="68" t="s">
        <v>65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1">
      <c r="A2" s="6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>
      <c r="A3" s="8"/>
      <c r="B3" s="20" t="s">
        <v>3</v>
      </c>
      <c r="C3" s="20" t="s">
        <v>6</v>
      </c>
      <c r="D3" s="20" t="s">
        <v>4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16" t="s">
        <v>17</v>
      </c>
    </row>
    <row r="4" spans="1:14" ht="39.75" customHeight="1">
      <c r="A4" s="21" t="s">
        <v>30</v>
      </c>
      <c r="B4" s="17">
        <f>B5+B6+B8</f>
        <v>41663.339999999997</v>
      </c>
      <c r="C4" s="17">
        <f t="shared" ref="C4:N4" si="0">C5+C6+C8</f>
        <v>41663.339999999997</v>
      </c>
      <c r="D4" s="17">
        <f t="shared" si="0"/>
        <v>53478.34</v>
      </c>
      <c r="E4" s="17">
        <f>E5+E6+E7+E8</f>
        <v>45790.58</v>
      </c>
      <c r="F4" s="17">
        <f t="shared" si="0"/>
        <v>45790.58</v>
      </c>
      <c r="G4" s="17">
        <f t="shared" si="0"/>
        <v>45790.58</v>
      </c>
      <c r="H4" s="17">
        <f t="shared" si="0"/>
        <v>45790.58</v>
      </c>
      <c r="I4" s="17">
        <f t="shared" si="0"/>
        <v>45790.58</v>
      </c>
      <c r="J4" s="17">
        <f t="shared" si="0"/>
        <v>45790.58</v>
      </c>
      <c r="K4" s="17">
        <f t="shared" si="0"/>
        <v>45790.58</v>
      </c>
      <c r="L4" s="17">
        <f t="shared" si="0"/>
        <v>45790.58</v>
      </c>
      <c r="M4" s="17">
        <f t="shared" si="0"/>
        <v>45790.58</v>
      </c>
      <c r="N4" s="17">
        <f t="shared" si="0"/>
        <v>548920.24</v>
      </c>
    </row>
    <row r="5" spans="1:14" ht="39" customHeight="1">
      <c r="A5" s="21" t="s">
        <v>18</v>
      </c>
      <c r="B5" s="18">
        <v>20185.990000000002</v>
      </c>
      <c r="C5" s="18">
        <v>20185.990000000002</v>
      </c>
      <c r="D5" s="18">
        <v>20185.990000000002</v>
      </c>
      <c r="E5" s="18">
        <v>22209.78</v>
      </c>
      <c r="F5" s="18">
        <v>22209.78</v>
      </c>
      <c r="G5" s="18">
        <v>22209.78</v>
      </c>
      <c r="H5" s="28">
        <v>22209.78</v>
      </c>
      <c r="I5" s="18">
        <v>22209.78</v>
      </c>
      <c r="J5" s="18">
        <v>22209.78</v>
      </c>
      <c r="K5" s="18">
        <v>22209.78</v>
      </c>
      <c r="L5" s="18">
        <v>22209.78</v>
      </c>
      <c r="M5" s="18">
        <v>22209.78</v>
      </c>
      <c r="N5" s="17">
        <f t="shared" ref="N5:N23" si="1">SUM(B5:M5)</f>
        <v>260445.99</v>
      </c>
    </row>
    <row r="6" spans="1:14" ht="44.25" customHeight="1">
      <c r="A6" s="21" t="s">
        <v>37</v>
      </c>
      <c r="B6" s="18">
        <v>21477.35</v>
      </c>
      <c r="C6" s="18">
        <v>21477.35</v>
      </c>
      <c r="D6" s="18">
        <v>21477.35</v>
      </c>
      <c r="E6" s="18">
        <v>23580.799999999999</v>
      </c>
      <c r="F6" s="18">
        <v>23580.799999999999</v>
      </c>
      <c r="G6" s="18">
        <v>23580.799999999999</v>
      </c>
      <c r="H6" s="28">
        <v>23580.799999999999</v>
      </c>
      <c r="I6" s="18">
        <v>23580.799999999999</v>
      </c>
      <c r="J6" s="18">
        <v>23580.799999999999</v>
      </c>
      <c r="K6" s="18">
        <v>23580.799999999999</v>
      </c>
      <c r="L6" s="18">
        <v>23580.799999999999</v>
      </c>
      <c r="M6" s="18">
        <v>23580.799999999999</v>
      </c>
      <c r="N6" s="17">
        <f t="shared" si="1"/>
        <v>276659.24999999994</v>
      </c>
    </row>
    <row r="7" spans="1:14" ht="44.25" customHeight="1">
      <c r="A7" s="21" t="s">
        <v>61</v>
      </c>
      <c r="B7" s="18"/>
      <c r="C7" s="18"/>
      <c r="D7" s="18"/>
      <c r="E7" s="18"/>
      <c r="F7" s="18"/>
      <c r="G7" s="18"/>
      <c r="H7" s="28"/>
      <c r="I7" s="18"/>
      <c r="J7" s="18"/>
      <c r="K7" s="18"/>
      <c r="L7" s="18"/>
      <c r="M7" s="18"/>
      <c r="N7" s="17"/>
    </row>
    <row r="8" spans="1:14" ht="44.25" customHeight="1">
      <c r="A8" s="21" t="s">
        <v>34</v>
      </c>
      <c r="B8" s="18"/>
      <c r="C8" s="18"/>
      <c r="D8" s="18">
        <f>5000+833+5625+357</f>
        <v>11815</v>
      </c>
      <c r="E8" s="18"/>
      <c r="F8" s="18"/>
      <c r="G8" s="18"/>
      <c r="H8" s="28"/>
      <c r="I8" s="18"/>
      <c r="J8" s="18"/>
      <c r="K8" s="18"/>
      <c r="L8" s="18"/>
      <c r="M8" s="18"/>
      <c r="N8" s="17">
        <f t="shared" si="1"/>
        <v>11815</v>
      </c>
    </row>
    <row r="9" spans="1:14" ht="36" customHeight="1">
      <c r="A9" s="22" t="s">
        <v>19</v>
      </c>
      <c r="B9" s="17">
        <f>B10+B11+B12+B13</f>
        <v>33613.129999999997</v>
      </c>
      <c r="C9" s="17">
        <f t="shared" ref="C9:M9" si="2">C10+C11+C12+C13</f>
        <v>26834.989999999998</v>
      </c>
      <c r="D9" s="17">
        <f t="shared" si="2"/>
        <v>27024.6</v>
      </c>
      <c r="E9" s="17">
        <f>E10+E11+E12+E13</f>
        <v>20294.219999999998</v>
      </c>
      <c r="F9" s="17">
        <f t="shared" si="2"/>
        <v>41664.479999999996</v>
      </c>
      <c r="G9" s="17">
        <f>G10+G11+G12+G13</f>
        <v>19942.2</v>
      </c>
      <c r="H9" s="27">
        <f t="shared" si="2"/>
        <v>45830.23</v>
      </c>
      <c r="I9" s="17">
        <f t="shared" si="2"/>
        <v>62871.58</v>
      </c>
      <c r="J9" s="17">
        <f t="shared" si="2"/>
        <v>35330.78</v>
      </c>
      <c r="K9" s="17">
        <f t="shared" si="2"/>
        <v>18335.53</v>
      </c>
      <c r="L9" s="17">
        <f t="shared" si="2"/>
        <v>27632.75</v>
      </c>
      <c r="M9" s="17">
        <f t="shared" si="2"/>
        <v>30710.6</v>
      </c>
      <c r="N9" s="17">
        <f t="shared" si="1"/>
        <v>390085.08999999997</v>
      </c>
    </row>
    <row r="10" spans="1:14" ht="40.5" customHeight="1">
      <c r="A10" s="21" t="s">
        <v>20</v>
      </c>
      <c r="B10" s="18">
        <v>19802.919999999998</v>
      </c>
      <c r="C10" s="18">
        <v>16260.92</v>
      </c>
      <c r="D10" s="18">
        <v>9293.42</v>
      </c>
      <c r="E10" s="18">
        <v>6733.92</v>
      </c>
      <c r="F10" s="18">
        <v>19167.12</v>
      </c>
      <c r="G10" s="18">
        <v>10788.72</v>
      </c>
      <c r="H10" s="28">
        <v>35958.870000000003</v>
      </c>
      <c r="I10" s="18">
        <v>52829.919999999998</v>
      </c>
      <c r="J10" s="18">
        <v>26448.42</v>
      </c>
      <c r="K10" s="18">
        <v>4503.92</v>
      </c>
      <c r="L10" s="18">
        <v>7688.92</v>
      </c>
      <c r="M10" s="18">
        <v>23021.42</v>
      </c>
      <c r="N10" s="17">
        <f t="shared" si="1"/>
        <v>232498.49</v>
      </c>
    </row>
    <row r="11" spans="1:14" ht="45.75" customHeight="1">
      <c r="A11" s="21" t="s">
        <v>21</v>
      </c>
      <c r="B11" s="19">
        <v>9041.5</v>
      </c>
      <c r="C11" s="18">
        <v>4104</v>
      </c>
      <c r="D11" s="18">
        <v>13584</v>
      </c>
      <c r="E11" s="18">
        <v>8844</v>
      </c>
      <c r="F11" s="18">
        <v>4499</v>
      </c>
      <c r="G11" s="18">
        <v>4104</v>
      </c>
      <c r="H11" s="28">
        <v>4104</v>
      </c>
      <c r="I11" s="18">
        <v>4104</v>
      </c>
      <c r="J11" s="18">
        <v>4104</v>
      </c>
      <c r="K11" s="18">
        <v>6057.4</v>
      </c>
      <c r="L11" s="18">
        <v>4894</v>
      </c>
      <c r="M11" s="18">
        <v>4894</v>
      </c>
      <c r="N11" s="17">
        <f t="shared" si="1"/>
        <v>72333.899999999994</v>
      </c>
    </row>
    <row r="12" spans="1:14" ht="45.75" customHeight="1">
      <c r="A12" s="26" t="s">
        <v>32</v>
      </c>
      <c r="B12" s="19">
        <v>1598</v>
      </c>
      <c r="C12" s="18">
        <v>4095</v>
      </c>
      <c r="D12" s="18">
        <v>2164</v>
      </c>
      <c r="E12" s="18">
        <v>2935</v>
      </c>
      <c r="F12" s="18">
        <v>13842</v>
      </c>
      <c r="G12" s="18">
        <v>1285</v>
      </c>
      <c r="H12" s="28">
        <v>1611</v>
      </c>
      <c r="I12" s="18"/>
      <c r="J12" s="18">
        <v>812</v>
      </c>
      <c r="K12" s="18">
        <v>4793.5</v>
      </c>
      <c r="L12" s="18">
        <v>12271</v>
      </c>
      <c r="M12" s="18">
        <v>812</v>
      </c>
      <c r="N12" s="17">
        <f t="shared" si="1"/>
        <v>46218.5</v>
      </c>
    </row>
    <row r="13" spans="1:14" ht="21.75" customHeight="1">
      <c r="A13" s="21" t="s">
        <v>22</v>
      </c>
      <c r="B13" s="18">
        <v>3170.71</v>
      </c>
      <c r="C13" s="18">
        <v>2375.0700000000002</v>
      </c>
      <c r="D13" s="18">
        <v>1983.18</v>
      </c>
      <c r="E13" s="18">
        <v>1781.3</v>
      </c>
      <c r="F13" s="18">
        <v>4156.3599999999997</v>
      </c>
      <c r="G13" s="18">
        <v>3764.48</v>
      </c>
      <c r="H13" s="28">
        <v>4156.3599999999997</v>
      </c>
      <c r="I13" s="18">
        <v>5937.66</v>
      </c>
      <c r="J13" s="18">
        <v>3966.36</v>
      </c>
      <c r="K13" s="18">
        <v>2980.71</v>
      </c>
      <c r="L13" s="18">
        <v>2778.83</v>
      </c>
      <c r="M13" s="18">
        <v>1983.18</v>
      </c>
      <c r="N13" s="17">
        <f t="shared" si="1"/>
        <v>39034.200000000004</v>
      </c>
    </row>
    <row r="14" spans="1:14" ht="23.25" customHeight="1">
      <c r="A14" s="22" t="s">
        <v>23</v>
      </c>
      <c r="B14" s="17">
        <f>B15+B16+B17</f>
        <v>0</v>
      </c>
      <c r="C14" s="17">
        <f t="shared" ref="C14:M14" si="3">C15+C16+C17</f>
        <v>41197.9</v>
      </c>
      <c r="D14" s="17">
        <f t="shared" si="3"/>
        <v>6400</v>
      </c>
      <c r="E14" s="17">
        <f t="shared" si="3"/>
        <v>0</v>
      </c>
      <c r="F14" s="17">
        <f t="shared" si="3"/>
        <v>0</v>
      </c>
      <c r="G14" s="17">
        <f t="shared" si="3"/>
        <v>211032</v>
      </c>
      <c r="H14" s="27">
        <f t="shared" si="3"/>
        <v>27439.599999999999</v>
      </c>
      <c r="I14" s="17">
        <f t="shared" si="3"/>
        <v>21716.3</v>
      </c>
      <c r="J14" s="17">
        <f t="shared" si="3"/>
        <v>11755.7</v>
      </c>
      <c r="K14" s="17">
        <f t="shared" si="3"/>
        <v>54256.9</v>
      </c>
      <c r="L14" s="17">
        <f t="shared" si="3"/>
        <v>39653.5</v>
      </c>
      <c r="M14" s="17">
        <f t="shared" si="3"/>
        <v>6288.3</v>
      </c>
      <c r="N14" s="17">
        <f t="shared" si="1"/>
        <v>419740.2</v>
      </c>
    </row>
    <row r="15" spans="1:14" ht="42" customHeight="1">
      <c r="A15" s="21" t="s">
        <v>24</v>
      </c>
      <c r="B15" s="18"/>
      <c r="C15" s="18">
        <v>41197.9</v>
      </c>
      <c r="D15" s="18"/>
      <c r="E15" s="18"/>
      <c r="F15" s="18"/>
      <c r="G15" s="18">
        <v>204632</v>
      </c>
      <c r="H15" s="28">
        <v>27439.599999999999</v>
      </c>
      <c r="I15" s="18">
        <v>21716.3</v>
      </c>
      <c r="J15" s="18"/>
      <c r="K15" s="18">
        <v>54256.9</v>
      </c>
      <c r="L15" s="18">
        <v>39653.5</v>
      </c>
      <c r="M15" s="18"/>
      <c r="N15" s="18">
        <f t="shared" si="1"/>
        <v>388896.2</v>
      </c>
    </row>
    <row r="16" spans="1:14" ht="40.5" customHeight="1">
      <c r="A16" s="21" t="s">
        <v>25</v>
      </c>
      <c r="B16" s="18"/>
      <c r="C16" s="18"/>
      <c r="D16" s="18">
        <v>6400</v>
      </c>
      <c r="E16" s="18"/>
      <c r="F16" s="18"/>
      <c r="G16" s="28">
        <v>6400</v>
      </c>
      <c r="H16" s="28"/>
      <c r="I16" s="18"/>
      <c r="J16" s="18">
        <v>11755.7</v>
      </c>
      <c r="K16" s="18"/>
      <c r="L16" s="18"/>
      <c r="M16" s="18"/>
      <c r="N16" s="18">
        <f>SUM(B16:M16)</f>
        <v>24555.7</v>
      </c>
    </row>
    <row r="17" spans="1:14" ht="40.5" customHeight="1">
      <c r="A17" s="26" t="s">
        <v>33</v>
      </c>
      <c r="B17" s="18"/>
      <c r="C17" s="18"/>
      <c r="D17" s="18"/>
      <c r="E17" s="18"/>
      <c r="F17" s="18"/>
      <c r="G17" s="18"/>
      <c r="H17" s="28"/>
      <c r="I17" s="18"/>
      <c r="J17" s="18"/>
      <c r="K17" s="18"/>
      <c r="L17" s="18"/>
      <c r="M17" s="18">
        <f>2838.3+3450</f>
        <v>6288.3</v>
      </c>
      <c r="N17" s="17">
        <f t="shared" si="1"/>
        <v>6288.3</v>
      </c>
    </row>
    <row r="18" spans="1:14" ht="40.5" customHeight="1">
      <c r="A18" s="36" t="s">
        <v>52</v>
      </c>
      <c r="B18" s="18"/>
      <c r="C18" s="18"/>
      <c r="D18" s="18"/>
      <c r="E18" s="18"/>
      <c r="F18" s="18"/>
      <c r="G18" s="18"/>
      <c r="H18" s="28">
        <v>1311.2</v>
      </c>
      <c r="I18" s="28">
        <v>13418.8</v>
      </c>
      <c r="J18" s="18"/>
      <c r="K18" s="18">
        <v>42414.2</v>
      </c>
      <c r="L18" s="18"/>
      <c r="M18" s="18"/>
      <c r="N18" s="17">
        <f t="shared" si="1"/>
        <v>57144.2</v>
      </c>
    </row>
    <row r="19" spans="1:14" ht="40.5" customHeight="1">
      <c r="A19" s="22" t="s">
        <v>57</v>
      </c>
      <c r="B19" s="17">
        <f>B20+B21+B22</f>
        <v>0</v>
      </c>
      <c r="C19" s="17">
        <f t="shared" ref="C19:M19" si="4">C20+C21+C22</f>
        <v>0</v>
      </c>
      <c r="D19" s="17">
        <f t="shared" si="4"/>
        <v>0</v>
      </c>
      <c r="E19" s="17">
        <f>E20+E21+E22</f>
        <v>0</v>
      </c>
      <c r="F19" s="17">
        <f t="shared" si="4"/>
        <v>0</v>
      </c>
      <c r="G19" s="17">
        <f t="shared" si="4"/>
        <v>0</v>
      </c>
      <c r="H19" s="2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ref="N19:N22" si="5">SUM(B19:M19)</f>
        <v>0</v>
      </c>
    </row>
    <row r="20" spans="1:14" ht="40.5" customHeight="1">
      <c r="A20" s="21" t="s">
        <v>54</v>
      </c>
      <c r="B20" s="18"/>
      <c r="C20" s="18"/>
      <c r="D20" s="18"/>
      <c r="E20" s="18"/>
      <c r="F20" s="18"/>
      <c r="G20" s="18"/>
      <c r="H20" s="28"/>
      <c r="I20" s="18"/>
      <c r="J20" s="18"/>
      <c r="K20" s="18"/>
      <c r="L20" s="18"/>
      <c r="M20" s="18"/>
      <c r="N20" s="18">
        <f t="shared" si="5"/>
        <v>0</v>
      </c>
    </row>
    <row r="21" spans="1:14" ht="40.5" customHeight="1">
      <c r="A21" s="21" t="s">
        <v>55</v>
      </c>
      <c r="B21" s="18"/>
      <c r="C21" s="18"/>
      <c r="D21" s="18"/>
      <c r="E21" s="18"/>
      <c r="F21" s="18"/>
      <c r="G21" s="28"/>
      <c r="H21" s="28"/>
      <c r="I21" s="18"/>
      <c r="J21" s="18"/>
      <c r="K21" s="18"/>
      <c r="L21" s="18"/>
      <c r="M21" s="18"/>
      <c r="N21" s="18">
        <f t="shared" si="5"/>
        <v>0</v>
      </c>
    </row>
    <row r="22" spans="1:14" ht="40.5" customHeight="1">
      <c r="A22" s="26" t="s">
        <v>56</v>
      </c>
      <c r="B22" s="18"/>
      <c r="C22" s="18"/>
      <c r="D22" s="18"/>
      <c r="E22" s="18"/>
      <c r="F22" s="18"/>
      <c r="G22" s="18"/>
      <c r="H22" s="28"/>
      <c r="I22" s="18"/>
      <c r="J22" s="18"/>
      <c r="K22" s="18"/>
      <c r="L22" s="18"/>
      <c r="M22" s="18"/>
      <c r="N22" s="18">
        <f t="shared" si="5"/>
        <v>0</v>
      </c>
    </row>
    <row r="23" spans="1:14" ht="39.75" customHeight="1">
      <c r="A23" s="22" t="s">
        <v>58</v>
      </c>
      <c r="B23" s="17">
        <v>21311.29</v>
      </c>
      <c r="C23" s="17">
        <v>21311.29</v>
      </c>
      <c r="D23" s="17">
        <v>21311.29</v>
      </c>
      <c r="E23" s="17">
        <v>24632.53</v>
      </c>
      <c r="F23" s="17">
        <v>24632.53</v>
      </c>
      <c r="G23" s="17">
        <v>24632.53</v>
      </c>
      <c r="H23" s="27">
        <v>24632.53</v>
      </c>
      <c r="I23" s="17">
        <v>24632.53</v>
      </c>
      <c r="J23" s="17">
        <v>24632.53</v>
      </c>
      <c r="K23" s="17">
        <v>24632.53</v>
      </c>
      <c r="L23" s="17">
        <v>24632.53</v>
      </c>
      <c r="M23" s="17">
        <v>24632.53</v>
      </c>
      <c r="N23" s="17">
        <f t="shared" si="1"/>
        <v>285626.64</v>
      </c>
    </row>
    <row r="24" spans="1:14" ht="22.5" customHeight="1">
      <c r="A24" s="22" t="s">
        <v>26</v>
      </c>
      <c r="B24" s="17">
        <f>B4+B9+B14+B18+B23+B19</f>
        <v>96587.760000000009</v>
      </c>
      <c r="C24" s="17">
        <f t="shared" ref="C24:M24" si="6">C4+C9+C14+C18+C23+C19</f>
        <v>131007.51999999999</v>
      </c>
      <c r="D24" s="17">
        <f>D4+D9+D14+D18+D23+D19</f>
        <v>108214.23000000001</v>
      </c>
      <c r="E24" s="17">
        <f t="shared" si="6"/>
        <v>90717.33</v>
      </c>
      <c r="F24" s="17">
        <f t="shared" si="6"/>
        <v>112087.59</v>
      </c>
      <c r="G24" s="17">
        <f t="shared" si="6"/>
        <v>301397.31000000006</v>
      </c>
      <c r="H24" s="17">
        <f t="shared" si="6"/>
        <v>145004.14000000001</v>
      </c>
      <c r="I24" s="17">
        <f t="shared" si="6"/>
        <v>168429.79</v>
      </c>
      <c r="J24" s="17">
        <f t="shared" si="6"/>
        <v>117509.59</v>
      </c>
      <c r="K24" s="17">
        <f t="shared" si="6"/>
        <v>185429.74000000002</v>
      </c>
      <c r="L24" s="17">
        <f t="shared" si="6"/>
        <v>137709.35999999999</v>
      </c>
      <c r="M24" s="17">
        <f t="shared" si="6"/>
        <v>107422.01</v>
      </c>
      <c r="N24" s="17">
        <f>N4+N9+N14+N18+N23+N19</f>
        <v>1701516.37</v>
      </c>
    </row>
    <row r="25" spans="1:14" ht="15.75">
      <c r="A25" s="69" t="s">
        <v>60</v>
      </c>
      <c r="B25" s="69"/>
      <c r="C25" s="69"/>
      <c r="D25" s="23"/>
      <c r="E25" s="23"/>
      <c r="F25" s="23"/>
      <c r="G25" s="23"/>
      <c r="H25" s="23"/>
      <c r="I25" s="23"/>
      <c r="J25" s="23"/>
      <c r="K25" s="23"/>
      <c r="L25" s="70" t="s">
        <v>31</v>
      </c>
      <c r="M25" s="70"/>
      <c r="N25" s="70"/>
    </row>
    <row r="26" spans="1:14" ht="15.7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>
      <c r="A27" s="69" t="s">
        <v>29</v>
      </c>
      <c r="B27" s="69"/>
      <c r="C27" s="69"/>
      <c r="D27" s="23"/>
      <c r="E27" s="23"/>
      <c r="F27" s="23"/>
      <c r="G27" s="23"/>
      <c r="H27" s="23"/>
      <c r="I27" s="23"/>
      <c r="J27" s="23"/>
      <c r="K27" s="23"/>
      <c r="L27" s="70" t="s">
        <v>36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E19" sqref="E19"/>
    </sheetView>
  </sheetViews>
  <sheetFormatPr defaultRowHeight="15"/>
  <cols>
    <col min="1" max="1" width="4.28515625" customWidth="1"/>
    <col min="2" max="2" width="6.140625" customWidth="1"/>
    <col min="3" max="3" width="46.140625" customWidth="1"/>
    <col min="4" max="4" width="10.28515625" customWidth="1"/>
    <col min="5" max="5" width="19.85546875" customWidth="1"/>
  </cols>
  <sheetData>
    <row r="1" spans="1:5" ht="15.75">
      <c r="B1" s="5" t="s">
        <v>53</v>
      </c>
      <c r="C1" s="37"/>
    </row>
    <row r="2" spans="1:5">
      <c r="C2" t="s">
        <v>47</v>
      </c>
    </row>
    <row r="3" spans="1:5">
      <c r="B3" t="s">
        <v>38</v>
      </c>
    </row>
    <row r="4" spans="1:5">
      <c r="A4" s="30" t="s">
        <v>39</v>
      </c>
      <c r="B4" s="30" t="s">
        <v>39</v>
      </c>
      <c r="C4" s="31"/>
      <c r="D4" s="30" t="s">
        <v>40</v>
      </c>
      <c r="E4" s="30" t="s">
        <v>41</v>
      </c>
    </row>
    <row r="5" spans="1:5">
      <c r="A5" s="32" t="s">
        <v>42</v>
      </c>
      <c r="B5" s="32" t="s">
        <v>43</v>
      </c>
      <c r="C5" s="33" t="s">
        <v>44</v>
      </c>
      <c r="D5" s="32" t="s">
        <v>45</v>
      </c>
      <c r="E5" s="32" t="s">
        <v>46</v>
      </c>
    </row>
    <row r="6" spans="1:5">
      <c r="A6" s="25">
        <v>1</v>
      </c>
      <c r="B6" s="25"/>
      <c r="C6" s="34"/>
      <c r="D6" s="35"/>
      <c r="E6" s="25"/>
    </row>
    <row r="7" spans="1:5">
      <c r="A7" s="25">
        <v>2</v>
      </c>
      <c r="B7" s="25"/>
      <c r="C7" s="34"/>
      <c r="D7" s="35"/>
      <c r="E7" s="25"/>
    </row>
    <row r="8" spans="1:5">
      <c r="A8" s="25">
        <v>3</v>
      </c>
      <c r="B8" s="25"/>
      <c r="C8" s="34"/>
      <c r="D8" s="35"/>
      <c r="E8" s="25"/>
    </row>
    <row r="9" spans="1:5">
      <c r="A9" s="25">
        <v>4</v>
      </c>
      <c r="B9" s="25"/>
      <c r="C9" s="34"/>
      <c r="D9" s="35"/>
      <c r="E9" s="25"/>
    </row>
    <row r="10" spans="1:5">
      <c r="A10" s="25">
        <v>5</v>
      </c>
      <c r="B10" s="25"/>
      <c r="C10" s="34"/>
      <c r="D10" s="35"/>
      <c r="E10" s="25"/>
    </row>
    <row r="11" spans="1:5">
      <c r="A11" s="25">
        <v>6</v>
      </c>
      <c r="B11" s="25"/>
      <c r="C11" s="12"/>
      <c r="D11" s="35"/>
      <c r="E11" s="25"/>
    </row>
    <row r="12" spans="1:5">
      <c r="A12" s="25">
        <v>7</v>
      </c>
      <c r="B12" s="25"/>
      <c r="C12" s="12"/>
      <c r="D12" s="35"/>
      <c r="E12" s="25"/>
    </row>
    <row r="13" spans="1:5">
      <c r="A13" s="25">
        <v>8</v>
      </c>
      <c r="B13" s="25"/>
      <c r="C13" s="12"/>
      <c r="D13" s="35"/>
      <c r="E13" s="25"/>
    </row>
    <row r="14" spans="1:5">
      <c r="A14" s="25"/>
      <c r="B14" s="25"/>
      <c r="C14" s="12"/>
      <c r="D14" s="35"/>
      <c r="E14" s="25"/>
    </row>
    <row r="15" spans="1:5">
      <c r="A15" s="25">
        <v>9</v>
      </c>
      <c r="B15" s="25"/>
      <c r="C15" s="12"/>
      <c r="D15" s="35"/>
      <c r="E15" s="25"/>
    </row>
    <row r="16" spans="1:5">
      <c r="A16" s="25">
        <v>10</v>
      </c>
      <c r="B16" s="25"/>
      <c r="C16" s="12"/>
      <c r="D16" s="35"/>
      <c r="E16" s="25"/>
    </row>
    <row r="17" spans="1:5">
      <c r="A17" s="25">
        <v>11</v>
      </c>
      <c r="B17" s="25"/>
      <c r="C17" s="12"/>
      <c r="D17" s="35"/>
      <c r="E17" s="25"/>
    </row>
    <row r="18" spans="1:5">
      <c r="A18" s="25">
        <v>12</v>
      </c>
      <c r="B18" s="25"/>
      <c r="C18" s="12"/>
      <c r="D18" s="35"/>
      <c r="E18" s="25"/>
    </row>
    <row r="19" spans="1:5">
      <c r="A19" s="25">
        <v>13</v>
      </c>
      <c r="B19" s="25"/>
      <c r="C19" s="34"/>
      <c r="D19" s="35"/>
      <c r="E19" s="25"/>
    </row>
    <row r="20" spans="1:5">
      <c r="A20" s="25">
        <v>14</v>
      </c>
      <c r="B20" s="25"/>
      <c r="C20" s="34"/>
      <c r="D20" s="35"/>
      <c r="E20" s="25"/>
    </row>
    <row r="21" spans="1:5">
      <c r="A21" s="25">
        <v>15</v>
      </c>
      <c r="B21" s="25"/>
      <c r="C21" s="34"/>
      <c r="D21" s="35"/>
      <c r="E21" s="25"/>
    </row>
    <row r="22" spans="1:5">
      <c r="A22" s="25">
        <v>16</v>
      </c>
      <c r="B22" s="25"/>
      <c r="C22" s="34"/>
      <c r="D22" s="35"/>
      <c r="E22" s="25"/>
    </row>
    <row r="23" spans="1:5">
      <c r="A23" s="25">
        <v>17</v>
      </c>
      <c r="B23" s="25"/>
      <c r="C23" s="34"/>
      <c r="D23" s="35"/>
      <c r="E23" s="25"/>
    </row>
    <row r="24" spans="1:5">
      <c r="A24" s="25">
        <v>18</v>
      </c>
      <c r="B24" s="25"/>
      <c r="C24" s="34"/>
      <c r="D24" s="35"/>
      <c r="E24" s="25"/>
    </row>
    <row r="25" spans="1:5">
      <c r="A25" s="25">
        <v>19</v>
      </c>
      <c r="B25" s="25"/>
      <c r="C25" s="12"/>
      <c r="D25" s="35"/>
      <c r="E25" s="25"/>
    </row>
    <row r="26" spans="1:5">
      <c r="A26" s="25">
        <v>20</v>
      </c>
      <c r="B26" s="25"/>
      <c r="C26" s="12"/>
      <c r="D26" s="35"/>
      <c r="E26" s="25"/>
    </row>
    <row r="27" spans="1:5">
      <c r="A27" s="25">
        <v>21</v>
      </c>
      <c r="B27" s="25"/>
      <c r="C27" s="12"/>
      <c r="D27" s="35"/>
      <c r="E27" s="25"/>
    </row>
    <row r="28" spans="1:5">
      <c r="A28" s="25">
        <v>22</v>
      </c>
      <c r="B28" s="25"/>
      <c r="C28" s="12"/>
      <c r="D28" s="35"/>
      <c r="E28" s="25"/>
    </row>
    <row r="29" spans="1:5">
      <c r="A29" s="25">
        <v>23</v>
      </c>
      <c r="B29" s="25"/>
      <c r="C29" s="12"/>
      <c r="D29" s="35"/>
      <c r="E29" s="25"/>
    </row>
    <row r="30" spans="1:5">
      <c r="A30" s="25">
        <v>24</v>
      </c>
      <c r="B30" s="25"/>
      <c r="C30" s="12"/>
      <c r="D30" s="35"/>
      <c r="E30" s="25"/>
    </row>
    <row r="31" spans="1:5">
      <c r="A31" s="25"/>
      <c r="B31" s="25"/>
      <c r="C31" s="25"/>
      <c r="D31" s="12"/>
      <c r="E31" s="12"/>
    </row>
    <row r="32" spans="1:5">
      <c r="A32" s="25"/>
      <c r="B32" s="25"/>
      <c r="C32" s="25"/>
      <c r="D32" s="12"/>
      <c r="E32" s="12"/>
    </row>
    <row r="33" spans="1:5">
      <c r="A33" s="25"/>
      <c r="B33" s="25"/>
      <c r="C33" s="25"/>
      <c r="D33" s="12"/>
      <c r="E33" s="12"/>
    </row>
    <row r="34" spans="1:5">
      <c r="A34" s="25"/>
      <c r="B34" s="25"/>
      <c r="C34" s="25"/>
      <c r="D34" s="12"/>
      <c r="E34" s="12"/>
    </row>
    <row r="35" spans="1:5">
      <c r="A35" s="25"/>
      <c r="B35" s="25"/>
      <c r="C35" s="25"/>
      <c r="D35" s="12"/>
      <c r="E35" s="12"/>
    </row>
    <row r="36" spans="1:5">
      <c r="A36" s="25"/>
      <c r="B36" s="25"/>
      <c r="C36" s="25"/>
      <c r="D36" s="12"/>
      <c r="E36" s="12"/>
    </row>
    <row r="37" spans="1:5">
      <c r="A37" s="25"/>
      <c r="B37" s="25"/>
      <c r="C37" s="25"/>
      <c r="D37" s="12"/>
      <c r="E37" s="12"/>
    </row>
    <row r="38" spans="1:5">
      <c r="A38" s="25"/>
      <c r="B38" s="25"/>
      <c r="C38" s="25"/>
      <c r="D38" s="12"/>
      <c r="E38" s="12"/>
    </row>
    <row r="39" spans="1:5">
      <c r="A39" s="25"/>
      <c r="B39" s="25"/>
      <c r="C39" s="25"/>
      <c r="D39" s="12"/>
      <c r="E39" s="12"/>
    </row>
    <row r="40" spans="1:5">
      <c r="A40" s="25"/>
      <c r="B40" s="25"/>
      <c r="C40" s="25"/>
      <c r="D40" s="12"/>
      <c r="E40" s="12"/>
    </row>
    <row r="41" spans="1:5">
      <c r="A41" s="12"/>
      <c r="B41" s="12"/>
      <c r="C41" s="25"/>
      <c r="D41" s="12"/>
      <c r="E41" s="12"/>
    </row>
    <row r="42" spans="1:5">
      <c r="A42" s="12"/>
      <c r="B42" s="12"/>
      <c r="C42" s="12"/>
      <c r="D42" s="12"/>
      <c r="E42" s="12"/>
    </row>
    <row r="43" spans="1:5">
      <c r="A43" s="12"/>
      <c r="B43" s="12"/>
      <c r="C43" s="12"/>
      <c r="D43" s="12"/>
      <c r="E43" s="12"/>
    </row>
    <row r="44" spans="1:5">
      <c r="A44" s="12"/>
      <c r="B44" s="12"/>
      <c r="C44" s="12"/>
      <c r="D44" s="12"/>
      <c r="E44" s="12"/>
    </row>
    <row r="45" spans="1:5">
      <c r="A45" s="12"/>
      <c r="B45" s="12"/>
      <c r="C45" s="12"/>
      <c r="D45" s="12"/>
      <c r="E45" s="12"/>
    </row>
    <row r="46" spans="1:5">
      <c r="A46" s="12"/>
      <c r="B46" s="12"/>
      <c r="C46" s="12"/>
      <c r="D46" s="12"/>
      <c r="E46" s="12"/>
    </row>
    <row r="47" spans="1:5">
      <c r="A47" s="12"/>
      <c r="B47" s="12"/>
      <c r="C47" s="12"/>
      <c r="D47" s="12"/>
      <c r="E47" s="12"/>
    </row>
    <row r="48" spans="1:5">
      <c r="A48" s="12"/>
      <c r="B48" s="12"/>
      <c r="C48" s="12"/>
      <c r="D48" s="12"/>
      <c r="E48" s="12"/>
    </row>
    <row r="49" spans="1:5">
      <c r="A49" s="12"/>
      <c r="B49" s="12"/>
      <c r="C49" s="12"/>
      <c r="D49" s="12"/>
      <c r="E49" s="12"/>
    </row>
    <row r="50" spans="1:5">
      <c r="A50" s="12"/>
      <c r="B50" s="12"/>
      <c r="C50" s="12"/>
      <c r="D50" s="12"/>
      <c r="E50" s="1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A7" sqref="A7:D10"/>
    </sheetView>
  </sheetViews>
  <sheetFormatPr defaultRowHeight="15"/>
  <cols>
    <col min="1" max="1" width="5.42578125" customWidth="1"/>
    <col min="2" max="2" width="44.140625" customWidth="1"/>
    <col min="3" max="3" width="11.7109375" customWidth="1"/>
    <col min="4" max="4" width="14.42578125" customWidth="1"/>
  </cols>
  <sheetData>
    <row r="1" spans="1:4" ht="15.75">
      <c r="A1" s="1"/>
      <c r="B1" s="66" t="s">
        <v>77</v>
      </c>
      <c r="C1" s="66"/>
      <c r="D1" s="66"/>
    </row>
    <row r="2" spans="1:4" ht="15.75">
      <c r="A2" s="1"/>
      <c r="B2" s="67" t="s">
        <v>0</v>
      </c>
      <c r="C2" s="67"/>
      <c r="D2" s="67"/>
    </row>
    <row r="3" spans="1:4" ht="15.75">
      <c r="A3" s="1"/>
      <c r="B3" s="66" t="s">
        <v>51</v>
      </c>
      <c r="C3" s="66"/>
      <c r="D3" s="66"/>
    </row>
    <row r="4" spans="1:4">
      <c r="A4" s="14"/>
      <c r="B4" s="29" t="s">
        <v>1</v>
      </c>
      <c r="C4" s="14" t="s">
        <v>2</v>
      </c>
      <c r="D4" s="29" t="s">
        <v>28</v>
      </c>
    </row>
    <row r="5" spans="1:4">
      <c r="A5" s="38"/>
      <c r="B5" s="39" t="s">
        <v>11</v>
      </c>
      <c r="C5" s="39"/>
      <c r="D5" s="38"/>
    </row>
    <row r="6" spans="1:4">
      <c r="A6" s="38">
        <v>1</v>
      </c>
      <c r="B6" s="38" t="s">
        <v>137</v>
      </c>
      <c r="C6" s="38">
        <f>606.2+705</f>
        <v>1311.2</v>
      </c>
      <c r="D6" s="39">
        <f>C6</f>
        <v>1311.2</v>
      </c>
    </row>
    <row r="7" spans="1:4">
      <c r="A7" s="42"/>
      <c r="B7" s="39" t="s">
        <v>12</v>
      </c>
      <c r="C7" s="42"/>
      <c r="D7" s="43"/>
    </row>
    <row r="8" spans="1:4" ht="16.5" customHeight="1">
      <c r="A8" s="42">
        <v>1</v>
      </c>
      <c r="B8" s="38" t="s">
        <v>151</v>
      </c>
      <c r="C8" s="42">
        <v>13418.8</v>
      </c>
      <c r="D8" s="43">
        <f>C8+D6</f>
        <v>14730</v>
      </c>
    </row>
    <row r="9" spans="1:4">
      <c r="A9" s="42"/>
      <c r="B9" s="39" t="s">
        <v>14</v>
      </c>
      <c r="C9" s="42"/>
      <c r="D9" s="43"/>
    </row>
    <row r="10" spans="1:4" ht="30">
      <c r="A10" s="42">
        <v>1</v>
      </c>
      <c r="B10" s="38" t="s">
        <v>169</v>
      </c>
      <c r="C10" s="42">
        <v>38981.199999999997</v>
      </c>
      <c r="D10" s="43"/>
    </row>
    <row r="11" spans="1:4">
      <c r="A11" s="42">
        <v>2</v>
      </c>
      <c r="B11" s="38" t="s">
        <v>170</v>
      </c>
      <c r="C11" s="42">
        <v>1580</v>
      </c>
      <c r="D11" s="43"/>
    </row>
    <row r="12" spans="1:4">
      <c r="A12" s="42">
        <v>3</v>
      </c>
      <c r="B12" s="38" t="s">
        <v>171</v>
      </c>
      <c r="C12" s="42">
        <v>1853</v>
      </c>
      <c r="D12" s="43"/>
    </row>
    <row r="13" spans="1:4">
      <c r="A13" s="42"/>
      <c r="B13" s="39" t="s">
        <v>162</v>
      </c>
      <c r="C13" s="43">
        <f>SUM(C10:C12)</f>
        <v>42414.2</v>
      </c>
      <c r="D13" s="43">
        <f>C13+D8</f>
        <v>57144.2</v>
      </c>
    </row>
    <row r="14" spans="1:4">
      <c r="A14" s="42"/>
      <c r="B14" s="38"/>
      <c r="C14" s="43"/>
      <c r="D14" s="43"/>
    </row>
    <row r="15" spans="1:4">
      <c r="A15" s="42"/>
      <c r="B15" s="39"/>
      <c r="C15" s="42"/>
      <c r="D15" s="43"/>
    </row>
    <row r="16" spans="1:4">
      <c r="A16" s="42"/>
      <c r="B16" s="38"/>
      <c r="C16" s="51"/>
      <c r="D16" s="51"/>
    </row>
    <row r="17" spans="1:4">
      <c r="A17" s="42"/>
      <c r="B17" s="39"/>
      <c r="C17" s="43"/>
      <c r="D17" s="43"/>
    </row>
    <row r="18" spans="1:4">
      <c r="A18" s="42"/>
      <c r="B18" s="39"/>
      <c r="C18" s="42"/>
      <c r="D18" s="51"/>
    </row>
    <row r="19" spans="1:4">
      <c r="A19" s="42"/>
      <c r="B19" s="38"/>
      <c r="C19" s="43"/>
      <c r="D19" s="43"/>
    </row>
    <row r="20" spans="1:4">
      <c r="A20" s="42"/>
      <c r="B20" s="39"/>
      <c r="C20" s="42"/>
      <c r="D20" s="51"/>
    </row>
    <row r="21" spans="1:4">
      <c r="A21" s="42"/>
      <c r="B21" s="38"/>
      <c r="C21" s="43"/>
      <c r="D21" s="43"/>
    </row>
    <row r="22" spans="1:4">
      <c r="A22" s="42"/>
      <c r="B22" s="38"/>
      <c r="C22" s="42"/>
      <c r="D22" s="42"/>
    </row>
    <row r="23" spans="1:4">
      <c r="A23" s="42"/>
      <c r="B23" s="39"/>
      <c r="C23" s="43"/>
      <c r="D23" s="43"/>
    </row>
    <row r="24" spans="1:4">
      <c r="A24" s="42"/>
      <c r="B24" s="39"/>
      <c r="C24" s="42"/>
      <c r="D24" s="42"/>
    </row>
    <row r="25" spans="1:4">
      <c r="A25" s="42"/>
      <c r="B25" s="38"/>
      <c r="C25" s="42"/>
      <c r="D25" s="43"/>
    </row>
    <row r="26" spans="1:4">
      <c r="A26" s="42"/>
      <c r="B26" s="39"/>
      <c r="C26" s="43"/>
      <c r="D26" s="43"/>
    </row>
    <row r="27" spans="1:4">
      <c r="A27" s="42"/>
      <c r="B27" s="39"/>
      <c r="C27" s="42"/>
      <c r="D27" s="42"/>
    </row>
    <row r="28" spans="1:4">
      <c r="A28" s="42"/>
      <c r="B28" s="38"/>
      <c r="C28" s="42"/>
      <c r="D28" s="42"/>
    </row>
    <row r="29" spans="1:4">
      <c r="A29" s="42"/>
      <c r="B29" s="39"/>
      <c r="C29" s="43"/>
      <c r="D29" s="43"/>
    </row>
    <row r="30" spans="1:4">
      <c r="A30" s="42"/>
      <c r="B30" s="39"/>
      <c r="C30" s="42"/>
      <c r="D30" s="42"/>
    </row>
    <row r="31" spans="1:4">
      <c r="A31" s="42"/>
      <c r="B31" s="38"/>
      <c r="C31" s="42"/>
      <c r="D31" s="43"/>
    </row>
    <row r="32" spans="1:4">
      <c r="A32" s="42"/>
      <c r="B32" s="39"/>
      <c r="C32" s="43"/>
      <c r="D32" s="43"/>
    </row>
    <row r="33" spans="1:4">
      <c r="A33" s="42"/>
      <c r="B33" s="38"/>
      <c r="C33" s="42"/>
      <c r="D33" s="42"/>
    </row>
    <row r="34" spans="1:4">
      <c r="A34" s="42"/>
      <c r="B34" s="39"/>
      <c r="C34" s="43"/>
      <c r="D34" s="43"/>
    </row>
    <row r="35" spans="1:4">
      <c r="A35" s="40"/>
      <c r="B35" s="40"/>
      <c r="C35" s="40"/>
      <c r="D35" s="40"/>
    </row>
    <row r="36" spans="1:4">
      <c r="A36" s="40"/>
      <c r="B36" s="40"/>
      <c r="C36" s="40"/>
      <c r="D36" s="4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дополн.работы</vt:lpstr>
      <vt:lpstr>Текущий ремонт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2021-01-28T02:57:51Z</cp:lastPrinted>
  <dcterms:created xsi:type="dcterms:W3CDTF">2011-07-25T05:21:17Z</dcterms:created>
  <dcterms:modified xsi:type="dcterms:W3CDTF">2024-02-16T09:03:35Z</dcterms:modified>
</cp:coreProperties>
</file>