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Металлургов1,2,3,4,5\"/>
    </mc:Choice>
  </mc:AlternateContent>
  <xr:revisionPtr revIDLastSave="0" documentId="13_ncr:1_{D8768DDE-5722-4C2A-AA6D-FDB3620DBD63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ения жителей" sheetId="8" r:id="rId9"/>
    <sheet name="Допол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0" l="1"/>
  <c r="C14" i="10"/>
  <c r="D14" i="4"/>
  <c r="C14" i="4"/>
  <c r="C59" i="6"/>
  <c r="C58" i="6"/>
  <c r="C62" i="6" s="1"/>
  <c r="D62" i="6" s="1"/>
  <c r="C93" i="1"/>
  <c r="D16" i="3"/>
  <c r="D56" i="6"/>
  <c r="C56" i="6"/>
  <c r="C54" i="6"/>
  <c r="C53" i="6"/>
  <c r="D28" i="2"/>
  <c r="C28" i="2"/>
  <c r="C89" i="1"/>
  <c r="D51" i="6"/>
  <c r="C51" i="6"/>
  <c r="D26" i="2"/>
  <c r="C83" i="1"/>
  <c r="D14" i="3"/>
  <c r="C14" i="3"/>
  <c r="D44" i="6"/>
  <c r="C44" i="6"/>
  <c r="D24" i="2"/>
  <c r="C78" i="1"/>
  <c r="D8" i="3"/>
  <c r="D39" i="6"/>
  <c r="C34" i="6"/>
  <c r="C39" i="6"/>
  <c r="C70" i="1"/>
  <c r="D6" i="3"/>
  <c r="D10" i="4"/>
  <c r="D10" i="9"/>
  <c r="D32" i="6"/>
  <c r="C32" i="6"/>
  <c r="C31" i="6"/>
  <c r="D22" i="2"/>
  <c r="H10" i="5"/>
  <c r="C65" i="1"/>
  <c r="D8" i="9"/>
  <c r="D8" i="4"/>
  <c r="D26" i="6"/>
  <c r="C26" i="6"/>
  <c r="C24" i="6"/>
  <c r="D20" i="2"/>
  <c r="C20" i="2"/>
  <c r="C59" i="1"/>
  <c r="F10" i="5"/>
  <c r="C53" i="1"/>
  <c r="D6" i="9"/>
  <c r="D18" i="2"/>
  <c r="C18" i="2"/>
  <c r="D22" i="6"/>
  <c r="C20" i="6"/>
  <c r="C44" i="1"/>
  <c r="D8" i="5" l="1"/>
  <c r="C16" i="6"/>
  <c r="C14" i="6"/>
  <c r="C11" i="2"/>
  <c r="C8" i="2"/>
  <c r="C12" i="2" s="1"/>
  <c r="D12" i="2" s="1"/>
  <c r="D14" i="2" s="1"/>
  <c r="C37" i="1"/>
  <c r="C12" i="6"/>
  <c r="C18" i="1"/>
  <c r="C29" i="1" s="1"/>
  <c r="D6" i="4"/>
  <c r="C10" i="6"/>
  <c r="D10" i="6" s="1"/>
  <c r="D6" i="2"/>
  <c r="C15" i="1"/>
  <c r="D15" i="1" s="1"/>
  <c r="D29" i="1" l="1"/>
  <c r="D37" i="1" s="1"/>
  <c r="D44" i="1" s="1"/>
  <c r="D53" i="1" s="1"/>
  <c r="D59" i="1" s="1"/>
  <c r="D65" i="1" s="1"/>
  <c r="D70" i="1" s="1"/>
  <c r="D78" i="1" s="1"/>
  <c r="D83" i="1" s="1"/>
  <c r="D89" i="1" s="1"/>
  <c r="D93" i="1" s="1"/>
  <c r="D12" i="6"/>
  <c r="D16" i="6" s="1"/>
  <c r="D20" i="6" s="1"/>
  <c r="J9" i="5"/>
  <c r="E4" i="5" l="1"/>
  <c r="M4" i="5"/>
  <c r="L4" i="5"/>
  <c r="K4" i="5"/>
  <c r="J4" i="5"/>
  <c r="I4" i="5"/>
  <c r="H4" i="5"/>
  <c r="G4" i="5"/>
  <c r="F4" i="5"/>
  <c r="D4" i="5"/>
  <c r="C4" i="5"/>
  <c r="B4" i="5"/>
  <c r="G19" i="5"/>
  <c r="G14" i="5"/>
  <c r="G9" i="5"/>
  <c r="M14" i="5"/>
  <c r="H19" i="5"/>
  <c r="M19" i="5"/>
  <c r="N22" i="5"/>
  <c r="N21" i="5"/>
  <c r="N20" i="5"/>
  <c r="L19" i="5"/>
  <c r="K19" i="5"/>
  <c r="J19" i="5"/>
  <c r="I19" i="5"/>
  <c r="F19" i="5"/>
  <c r="E19" i="5"/>
  <c r="D19" i="5"/>
  <c r="C19" i="5"/>
  <c r="B19" i="5"/>
  <c r="N18" i="5"/>
  <c r="L14" i="5"/>
  <c r="K14" i="5"/>
  <c r="J14" i="5"/>
  <c r="I14" i="5"/>
  <c r="H14" i="5"/>
  <c r="F14" i="5"/>
  <c r="E14" i="5"/>
  <c r="D14" i="5"/>
  <c r="C14" i="5"/>
  <c r="M9" i="5"/>
  <c r="L9" i="5"/>
  <c r="K9" i="5"/>
  <c r="I9" i="5"/>
  <c r="H9" i="5"/>
  <c r="F9" i="5"/>
  <c r="E9" i="5"/>
  <c r="D9" i="5"/>
  <c r="C9" i="5"/>
  <c r="N17" i="5"/>
  <c r="N12" i="5"/>
  <c r="N8" i="5"/>
  <c r="B14" i="5"/>
  <c r="B9" i="5"/>
  <c r="F24" i="5" l="1"/>
  <c r="M24" i="5"/>
  <c r="J24" i="5"/>
  <c r="H24" i="5"/>
  <c r="I24" i="5"/>
  <c r="L24" i="5"/>
  <c r="B24" i="5"/>
  <c r="G24" i="5"/>
  <c r="K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<sst xmlns="http://schemas.openxmlformats.org/spreadsheetml/2006/main" count="321" uniqueCount="198">
  <si>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</si>
  <si>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</si>
  <si>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</si>
  <si>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</si>
  <si>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</si>
  <si>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</si>
  <si>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</si>
  <si>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</si>
  <si>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</si>
  <si>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</si>
  <si>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</si>
  <si>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</si>
  <si>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</si>
  <si>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</si>
  <si>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</si>
  <si>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</si>
  <si>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</si>
  <si>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</si>
  <si>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</si>
  <si>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</si>
  <si>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</si>
  <si>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</si>
  <si>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</si>
  <si>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</si>
  <si>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</si>
  <si>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</si>
  <si>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</si>
  <si>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</si>
  <si>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</si>
  <si>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</si>
  <si>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</si>
  <si>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</si>
  <si>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</si>
  <si>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Металлургов,2</t>
  </si>
  <si>
    <t>-эл.оборудования</t>
  </si>
  <si>
    <t>очистка дорог</t>
  </si>
  <si>
    <t>Текущий ремонт эл.оборудования</t>
  </si>
  <si>
    <t>Кузмичева Е.А.</t>
  </si>
  <si>
    <t>-эл.оборудование</t>
  </si>
  <si>
    <t>уборка придомовой территории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</si>
  <si>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</si>
  <si>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</si>
  <si>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</si>
  <si>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</si>
  <si>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</si>
  <si>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</si>
  <si>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</si>
  <si>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</si>
  <si>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</si>
  <si>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</si>
  <si>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2</t>
  </si>
  <si>
    <t>Дополнительные работы</t>
  </si>
  <si>
    <t>4.Дополнительные работы</t>
  </si>
  <si>
    <t>Лицевой счет 2017г.</t>
  </si>
  <si>
    <t>5.ОДН: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</si>
  <si>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</si>
  <si>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</si>
  <si>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</si>
  <si>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</si>
  <si>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</si>
  <si>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</si>
  <si>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Итого за январь</t>
  </si>
  <si>
    <t>Лицевой счет. Сводный расчет  2023г</t>
  </si>
  <si>
    <t>Лицевой счёт  2023г</t>
  </si>
  <si>
    <t>Устранение течи на стояке ХВС Квартира №204</t>
  </si>
  <si>
    <t>Замена участка трубы на стояке ХВс Квартира №44</t>
  </si>
  <si>
    <t>Замена участка трубы в подвале Подъезд №15</t>
  </si>
  <si>
    <t>Ремонт участков труб ГВС ХВС Квартира №103</t>
  </si>
  <si>
    <t xml:space="preserve">Обход подвалов на предмет утечек </t>
  </si>
  <si>
    <t>Устранение течи на полотенцесушител Квартира №140</t>
  </si>
  <si>
    <t>Замена стояка ГВС на полотенцесушителе Квартира №192,195</t>
  </si>
  <si>
    <t>Замена сгона на стояке отопления в подвале</t>
  </si>
  <si>
    <t>Замена участка трубы стояка ГВС Квартира №64</t>
  </si>
  <si>
    <t>Монтаж натяжного потолка после замены стояков Квартира №120</t>
  </si>
  <si>
    <t>Ремонт светильников. Замена лампочек Подъезд №13</t>
  </si>
  <si>
    <t>Ремонт светильников. Замена лампочек Подъезд №6</t>
  </si>
  <si>
    <t>Ремонт светильников. Замена лампочек Подъезд №14,4,3,11</t>
  </si>
  <si>
    <t>Замена лампочки в табуре  Подъезд №8</t>
  </si>
  <si>
    <t>Лицевой счёт 2023г</t>
  </si>
  <si>
    <t>Установка двух дополнительных стояков Квартира №117-129</t>
  </si>
  <si>
    <t>Очистка канализационных труб на крыше от куржака</t>
  </si>
  <si>
    <t>Обход подвала на предмет утечек. Устранение</t>
  </si>
  <si>
    <t>Прочистка сборка канализации Подъезд №15</t>
  </si>
  <si>
    <t>Устранение утечки в подвале подъезда №15</t>
  </si>
  <si>
    <t>Устранение течи на полотенцесушителе Квартира №140</t>
  </si>
  <si>
    <t>Замена участка трубы стояка отопления Квартира №167</t>
  </si>
  <si>
    <t>Прочистка канализации из подвала в колодец</t>
  </si>
  <si>
    <t xml:space="preserve">Устранение течи на стояке ХВС Квартира №180   </t>
  </si>
  <si>
    <t>Замена полотенцесушителя Квартира №140</t>
  </si>
  <si>
    <t>Прочистка стояка канализации Подъезд №2</t>
  </si>
  <si>
    <t>Замена сгонов на стояке отопления. Развоздушка Квартира №197</t>
  </si>
  <si>
    <t>Прочистка канализации Квартира №143</t>
  </si>
  <si>
    <t>Итого за февраль</t>
  </si>
  <si>
    <t>Ремонт светильника. Замена лампочки и схемы Подъезд №15,10,2,3</t>
  </si>
  <si>
    <t>Устранение течи в подвале на трубе ГВС</t>
  </si>
  <si>
    <t>Замена пробки на чугунном радиаторе Квартира №51</t>
  </si>
  <si>
    <t>Замена стояка ХВС Квартира №18</t>
  </si>
  <si>
    <t>Замена переходника на трубе Квартира №141</t>
  </si>
  <si>
    <t xml:space="preserve">Отключение подъездного отопления </t>
  </si>
  <si>
    <t>Ремонт отопительного прибора Квартира №27</t>
  </si>
  <si>
    <t>Итого за март</t>
  </si>
  <si>
    <t>Очистка водосточных воронок от льда</t>
  </si>
  <si>
    <t>Прочистка вентиляции</t>
  </si>
  <si>
    <t>Отогрев сливных труб ливневок от льда</t>
  </si>
  <si>
    <t>Частичный ремонт кровли Подъезд №11,15</t>
  </si>
  <si>
    <t>Работы ППР Подъезд №1-15</t>
  </si>
  <si>
    <t>Замена вводного провода в квартиру №203</t>
  </si>
  <si>
    <t>Ремонт соединительной муфты на стояке отопления в подвале</t>
  </si>
  <si>
    <t>Отключение отопительного прибора, установка перемычек квартира №27</t>
  </si>
  <si>
    <t>Прочистка канализации квартира №197</t>
  </si>
  <si>
    <t>Замена манжетов на соединении стояков отопления Квартира №176</t>
  </si>
  <si>
    <t>Итого за апрель</t>
  </si>
  <si>
    <t>Прочистка вентиляции Квартира №163</t>
  </si>
  <si>
    <t>Ремонт светильника Замена лампочки и предохранитля Подъезд №9</t>
  </si>
  <si>
    <t>Работы ППР  ВРУ №1,2,3</t>
  </si>
  <si>
    <t>Отключение отопления</t>
  </si>
  <si>
    <t>Прочистка стояка канализации в подвале, сборка канализационного стояка  Подъезд №15</t>
  </si>
  <si>
    <t>Чистка стояка канализации в подвале Подъезд №8</t>
  </si>
  <si>
    <t>Устранение течи полотенцесушителя Квартира №61</t>
  </si>
  <si>
    <t xml:space="preserve">Итого за май </t>
  </si>
  <si>
    <t>Ремонт светильника Замена лампочки и предохранитля Подъезд №7</t>
  </si>
  <si>
    <t>Пропенивание подъездной дверри Подъезд №3</t>
  </si>
  <si>
    <t>Открытие и закрытие окон для мытья</t>
  </si>
  <si>
    <t>Итого за май</t>
  </si>
  <si>
    <t>Установка урны возле подъезда №3</t>
  </si>
  <si>
    <t>Прочистка канализации в подвале Подъезд №15</t>
  </si>
  <si>
    <t>Ремонт водосточной трубы</t>
  </si>
  <si>
    <t>Замена отопительного прибора Квартира №181</t>
  </si>
  <si>
    <t>Замена прокладок на соединении полотенцесушителя Квартира №101</t>
  </si>
  <si>
    <t>Устранение течи в подвале №4</t>
  </si>
  <si>
    <t>Итого за июнь</t>
  </si>
  <si>
    <t>Открытие и закрытие окон для мытья Подъезд №5,9</t>
  </si>
  <si>
    <t>Ремонт светильника замена лампочки и предохранителя Подъезд №5,4,13</t>
  </si>
  <si>
    <t>Демонтаж старых проводов Подъезд №11,12</t>
  </si>
  <si>
    <t>Привоз песка на придомовую территорию</t>
  </si>
  <si>
    <t>Прочистка центральной канализации в колодец</t>
  </si>
  <si>
    <t>Прочистка центрального стояка канализации, обработка подвала хлором</t>
  </si>
  <si>
    <t>Промывка и опрессовка системы теплоснабжения</t>
  </si>
  <si>
    <t>Итого за июль</t>
  </si>
  <si>
    <t>Демонтаж и установка оконных рам в подъезде для мытья</t>
  </si>
  <si>
    <t>Ремонт светильника, замена лампочки Подъезд №12</t>
  </si>
  <si>
    <t>Ремонт светильника Подъезд №15</t>
  </si>
  <si>
    <t>Замена лампочки в табуре  Подъезд №3</t>
  </si>
  <si>
    <t>Ремонт светильника замена лампочки и предохранителя Подъезд №10  3 этаж Подъезд №4,8</t>
  </si>
  <si>
    <t>Скос травы на придомовой территории</t>
  </si>
  <si>
    <t>Монтаж дополнительных стояков отопления квартира 329,31,33,35</t>
  </si>
  <si>
    <t>Удлинение водосточных труб подъезда Подъезд №2,3,4,5,6,7</t>
  </si>
  <si>
    <t>Установка хомута на трубу отопления в подвале Подъезд №2</t>
  </si>
  <si>
    <t>Замена участка трубы ГВС (Молочная кухня)</t>
  </si>
  <si>
    <t>Развоздушка ГВС в подвале</t>
  </si>
  <si>
    <t>Итого за август</t>
  </si>
  <si>
    <t>Замена лампочек 3 штуки</t>
  </si>
  <si>
    <t>Демонтаж, монтаж фасадного освещения, замена прожектора Подъезд №11,15</t>
  </si>
  <si>
    <t>Работы ППР в подъезде №13, замена лампочек и схем</t>
  </si>
  <si>
    <t>Ремонт светильников замена лампочек и схем в подъездах №11,7,13</t>
  </si>
  <si>
    <t xml:space="preserve">Автовышка 1 часа </t>
  </si>
  <si>
    <t>Ремонт мягкой кровли на крыше Подъезд №15</t>
  </si>
  <si>
    <t>Замена отопительного прибора Квартира №171 (материалы жителей)</t>
  </si>
  <si>
    <t>Обход подвала на предмет утечек</t>
  </si>
  <si>
    <t>Установка спускного крана на батарею Квартира №3</t>
  </si>
  <si>
    <t>Запуск отопления</t>
  </si>
  <si>
    <t>Развоздушка отопления  в подвале Квартира №165,189</t>
  </si>
  <si>
    <t>Замена манжетов на стояке ХВС Квартира №51</t>
  </si>
  <si>
    <t>Итого за сентябрь</t>
  </si>
  <si>
    <t>Установка дверных шарниров на дверь чердака Подъезда №1</t>
  </si>
  <si>
    <t>Замена лампочки и предохранителя Подъезд №7</t>
  </si>
  <si>
    <t>Перезаделка нулевых проводов до элсчетчика Квартира №171</t>
  </si>
  <si>
    <t>Частичный ремонт кровли Подъезд №14</t>
  </si>
  <si>
    <t>Ремонт кровли Подъезд №6</t>
  </si>
  <si>
    <t>Частичный ремонт кровли Подъезд №13</t>
  </si>
  <si>
    <t>Замена отопительного прибора квартира №6 материалы жителей</t>
  </si>
  <si>
    <t>Запуск подъездного отопления</t>
  </si>
  <si>
    <t>Итого за октябрь</t>
  </si>
  <si>
    <t>Остекление подъездной рамы Подъезд №12  2 этаж</t>
  </si>
  <si>
    <t>Работы ППР в подъезде №6</t>
  </si>
  <si>
    <t>Замена лампочки и предохранителя Подъезд №2</t>
  </si>
  <si>
    <t>Демонтаж, монтаж вводного кабеля на эл.печь Квартира №70</t>
  </si>
  <si>
    <t>Работы ППР ВРУ №1,2,3</t>
  </si>
  <si>
    <t>Замена лампочек и предохранителей Подъезд №5,14</t>
  </si>
  <si>
    <t>Укрепление труб в подъезде №3</t>
  </si>
  <si>
    <t>Обход подвала на предмет утечек, устранение</t>
  </si>
  <si>
    <t>Ремонт подъездного отопления, замена сгонов на батарее Подъезд №9</t>
  </si>
  <si>
    <t>Замена кран фильтра на стояке ХВС Квартира №112</t>
  </si>
  <si>
    <t>Итого за ноябрь</t>
  </si>
  <si>
    <t>Установка замка на люк лаза на чердак Подъезд №15,10</t>
  </si>
  <si>
    <t>Ремонт освещения, замена лампочки и предохранителя Подъезд№6,12,14</t>
  </si>
  <si>
    <t>Демонтаж монтаж электровыключателя в подъезде №14</t>
  </si>
  <si>
    <t>Ремонт светильников замена лампочек и схем в подъезде №9,12</t>
  </si>
  <si>
    <t>Частичный ремонт сливной воронки Подъезд №13</t>
  </si>
  <si>
    <t>Ремонт светильников, замена лампочек и схем Подъезд №13,2,3</t>
  </si>
  <si>
    <t>Установка автоматов и электросчетчиков Квартира №119,120,121</t>
  </si>
  <si>
    <t>Ремонт подъездного освещения, замена лампочки и предохранителя Подъезд №1,4,15</t>
  </si>
  <si>
    <t>Демонтаж, монтаж электропроводов в электрощите на квартиру №67</t>
  </si>
  <si>
    <t>Итого за декабрь</t>
  </si>
  <si>
    <t>Отогревт канализационных труб на крыше от куржака</t>
  </si>
  <si>
    <t>Ремонт подъездного отопления Подъезд №8</t>
  </si>
  <si>
    <t>Замена отопительного прибора Квартира №151</t>
  </si>
  <si>
    <t>Замена отопительного прибора Квартира №159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</si>
</sst>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2" fontId="8" fillId="0" borderId="6" xfId="0" applyNumberFormat="1" applyFont="1" applyBorder="1"/>
    <xf numFmtId="2" fontId="9" fillId="0" borderId="9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1" xfId="0" applyNumberFormat="1" applyFont="1" applyBorder="1"/>
    <xf numFmtId="2" fontId="1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opLeftCell="A82" workbookViewId="0">
      <selection activeCell="C93" sqref="C9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8">
        <v>1</v>
      </c>
      <c r="B6" s="38" t="s">
        <v>64</v>
      </c>
      <c r="C6" s="38">
        <v>395</v>
      </c>
      <c r="D6" s="39"/>
      <c r="E6" s="1"/>
      <c r="F6" s="1"/>
      <c r="G6" s="1"/>
      <c r="H6" s="1"/>
    </row>
    <row r="7" spans="1:8" ht="30" x14ac:dyDescent="0.25">
      <c r="A7" s="38">
        <v>2</v>
      </c>
      <c r="B7" s="38" t="s">
        <v>65</v>
      </c>
      <c r="C7" s="38">
        <v>1230.8</v>
      </c>
      <c r="D7" s="39"/>
      <c r="E7" s="1"/>
      <c r="F7" s="1"/>
      <c r="G7" s="1"/>
      <c r="H7" s="1"/>
    </row>
    <row r="8" spans="1:8" x14ac:dyDescent="0.25">
      <c r="A8" s="38">
        <v>3</v>
      </c>
      <c r="B8" s="38" t="s">
        <v>66</v>
      </c>
      <c r="C8" s="38">
        <v>3986.4</v>
      </c>
      <c r="D8" s="39"/>
      <c r="E8" s="1"/>
      <c r="F8" s="1"/>
      <c r="G8" s="1"/>
      <c r="H8" s="1"/>
    </row>
    <row r="9" spans="1:8" x14ac:dyDescent="0.25">
      <c r="A9" s="38">
        <v>4</v>
      </c>
      <c r="B9" s="38" t="s">
        <v>67</v>
      </c>
      <c r="C9" s="38">
        <v>6479.3</v>
      </c>
      <c r="D9" s="39"/>
      <c r="E9" s="1"/>
      <c r="F9" s="1"/>
      <c r="G9" s="1"/>
      <c r="H9" s="1"/>
    </row>
    <row r="10" spans="1:8" x14ac:dyDescent="0.25">
      <c r="A10" s="38">
        <v>5</v>
      </c>
      <c r="B10" s="38" t="s">
        <v>68</v>
      </c>
      <c r="C10" s="38">
        <v>1580</v>
      </c>
      <c r="D10" s="39"/>
      <c r="E10" s="1"/>
      <c r="F10" s="1"/>
      <c r="G10" s="1"/>
      <c r="H10" s="1"/>
    </row>
    <row r="11" spans="1:8" ht="30" x14ac:dyDescent="0.25">
      <c r="A11" s="38">
        <v>6</v>
      </c>
      <c r="B11" s="38" t="s">
        <v>69</v>
      </c>
      <c r="C11" s="38">
        <v>1160</v>
      </c>
      <c r="D11" s="39"/>
      <c r="E11" s="1"/>
      <c r="F11" s="1"/>
      <c r="G11" s="1"/>
      <c r="H11" s="1"/>
    </row>
    <row r="12" spans="1:8" ht="30" x14ac:dyDescent="0.25">
      <c r="A12" s="38">
        <v>7</v>
      </c>
      <c r="B12" s="38" t="s">
        <v>70</v>
      </c>
      <c r="C12" s="38">
        <v>4670.5</v>
      </c>
      <c r="D12" s="39"/>
      <c r="E12" s="1"/>
      <c r="F12" s="1"/>
      <c r="G12" s="1"/>
      <c r="H12" s="1"/>
    </row>
    <row r="13" spans="1:8" x14ac:dyDescent="0.25">
      <c r="A13" s="38">
        <v>8</v>
      </c>
      <c r="B13" s="38" t="s">
        <v>71</v>
      </c>
      <c r="C13" s="38">
        <v>860</v>
      </c>
      <c r="D13" s="39"/>
      <c r="E13" s="1"/>
      <c r="F13" s="1"/>
      <c r="G13" s="1"/>
      <c r="H13" s="1"/>
    </row>
    <row r="14" spans="1:8" ht="30" x14ac:dyDescent="0.25">
      <c r="A14" s="38">
        <v>9</v>
      </c>
      <c r="B14" s="38" t="s">
        <v>72</v>
      </c>
      <c r="C14" s="38">
        <v>1580</v>
      </c>
      <c r="D14" s="38"/>
      <c r="E14" s="1"/>
      <c r="F14" s="1"/>
    </row>
    <row r="15" spans="1:8" x14ac:dyDescent="0.25">
      <c r="A15" s="38"/>
      <c r="B15" s="39" t="s">
        <v>61</v>
      </c>
      <c r="C15" s="39">
        <f>SUM(C6:C14)</f>
        <v>21942</v>
      </c>
      <c r="D15" s="39">
        <f>C15</f>
        <v>21942</v>
      </c>
      <c r="E15" s="1"/>
      <c r="F15" s="1"/>
    </row>
    <row r="16" spans="1:8" x14ac:dyDescent="0.25">
      <c r="A16" s="38"/>
      <c r="B16" s="39" t="s">
        <v>7</v>
      </c>
      <c r="C16" s="38"/>
      <c r="D16" s="39"/>
      <c r="E16" s="1"/>
      <c r="F16" s="1"/>
    </row>
    <row r="17" spans="1:6" ht="30" x14ac:dyDescent="0.25">
      <c r="A17" s="38">
        <v>1</v>
      </c>
      <c r="B17" s="38" t="s">
        <v>80</v>
      </c>
      <c r="C17" s="38">
        <v>2474</v>
      </c>
      <c r="D17" s="39"/>
      <c r="E17" s="1"/>
      <c r="F17" s="1"/>
    </row>
    <row r="18" spans="1:6" s="5" customFormat="1" x14ac:dyDescent="0.25">
      <c r="A18" s="38">
        <v>2</v>
      </c>
      <c r="B18" s="38" t="s">
        <v>81</v>
      </c>
      <c r="C18" s="38">
        <f>790+2335</f>
        <v>3125</v>
      </c>
      <c r="D18" s="39"/>
      <c r="E18" s="4"/>
      <c r="F18" s="4"/>
    </row>
    <row r="19" spans="1:6" s="5" customFormat="1" x14ac:dyDescent="0.25">
      <c r="A19" s="38">
        <v>3</v>
      </c>
      <c r="B19" s="38" t="s">
        <v>83</v>
      </c>
      <c r="C19" s="38">
        <v>2370</v>
      </c>
      <c r="D19" s="39"/>
      <c r="E19" s="4"/>
      <c r="F19" s="4"/>
    </row>
    <row r="20" spans="1:6" x14ac:dyDescent="0.25">
      <c r="A20" s="38">
        <v>4</v>
      </c>
      <c r="B20" s="38" t="s">
        <v>82</v>
      </c>
      <c r="C20" s="38">
        <v>3555</v>
      </c>
      <c r="D20" s="39"/>
      <c r="E20" s="1"/>
      <c r="F20" s="1"/>
    </row>
    <row r="21" spans="1:6" ht="30" x14ac:dyDescent="0.25">
      <c r="A21" s="40">
        <v>5</v>
      </c>
      <c r="B21" s="38" t="s">
        <v>84</v>
      </c>
      <c r="C21" s="40">
        <v>1580</v>
      </c>
      <c r="D21" s="39"/>
      <c r="E21" s="1"/>
      <c r="F21" s="1"/>
    </row>
    <row r="22" spans="1:6" ht="30" x14ac:dyDescent="0.25">
      <c r="A22" s="38">
        <v>6</v>
      </c>
      <c r="B22" s="38" t="s">
        <v>85</v>
      </c>
      <c r="C22" s="38">
        <v>2045</v>
      </c>
      <c r="D22" s="39"/>
      <c r="E22" s="1"/>
      <c r="F22" s="1"/>
    </row>
    <row r="23" spans="1:6" x14ac:dyDescent="0.25">
      <c r="A23" s="38">
        <v>7</v>
      </c>
      <c r="B23" s="38" t="s">
        <v>86</v>
      </c>
      <c r="C23" s="38">
        <v>2370</v>
      </c>
      <c r="D23" s="38"/>
      <c r="E23" s="1"/>
      <c r="F23" s="1"/>
    </row>
    <row r="24" spans="1:6" x14ac:dyDescent="0.25">
      <c r="A24" s="38">
        <v>8</v>
      </c>
      <c r="B24" s="38" t="s">
        <v>87</v>
      </c>
      <c r="C24" s="38">
        <v>395</v>
      </c>
      <c r="D24" s="39"/>
      <c r="E24" s="1"/>
      <c r="F24" s="1"/>
    </row>
    <row r="25" spans="1:6" s="5" customFormat="1" x14ac:dyDescent="0.25">
      <c r="A25" s="38">
        <v>9</v>
      </c>
      <c r="B25" s="38" t="s">
        <v>88</v>
      </c>
      <c r="C25" s="38">
        <v>790</v>
      </c>
      <c r="D25" s="39"/>
      <c r="E25" s="4"/>
      <c r="F25" s="4"/>
    </row>
    <row r="26" spans="1:6" s="5" customFormat="1" x14ac:dyDescent="0.25">
      <c r="A26" s="38">
        <v>10</v>
      </c>
      <c r="B26" s="38" t="s">
        <v>89</v>
      </c>
      <c r="C26" s="38">
        <v>3555</v>
      </c>
      <c r="D26" s="39"/>
      <c r="E26" s="4"/>
      <c r="F26" s="4"/>
    </row>
    <row r="27" spans="1:6" ht="30" x14ac:dyDescent="0.25">
      <c r="A27" s="38">
        <v>11</v>
      </c>
      <c r="B27" s="38" t="s">
        <v>90</v>
      </c>
      <c r="C27" s="38">
        <v>2749.5</v>
      </c>
      <c r="D27" s="39"/>
      <c r="E27" s="1"/>
      <c r="F27" s="1"/>
    </row>
    <row r="28" spans="1:6" x14ac:dyDescent="0.25">
      <c r="A28" s="38">
        <v>12</v>
      </c>
      <c r="B28" s="38" t="s">
        <v>91</v>
      </c>
      <c r="C28" s="38">
        <v>1580</v>
      </c>
      <c r="D28" s="39"/>
      <c r="E28" s="1"/>
      <c r="F28" s="1"/>
    </row>
    <row r="29" spans="1:6" x14ac:dyDescent="0.25">
      <c r="A29" s="38"/>
      <c r="B29" s="39" t="s">
        <v>92</v>
      </c>
      <c r="C29" s="39">
        <f>SUM(C17:C28)</f>
        <v>26588.5</v>
      </c>
      <c r="D29" s="39">
        <f>C29+D15</f>
        <v>48530.5</v>
      </c>
      <c r="E29" s="1"/>
      <c r="F29" s="1"/>
    </row>
    <row r="30" spans="1:6" x14ac:dyDescent="0.25">
      <c r="A30" s="38"/>
      <c r="B30" s="39" t="s">
        <v>3</v>
      </c>
      <c r="C30" s="38"/>
      <c r="D30" s="39"/>
      <c r="E30" s="1"/>
      <c r="F30" s="1"/>
    </row>
    <row r="31" spans="1:6" x14ac:dyDescent="0.25">
      <c r="A31" s="38">
        <v>1</v>
      </c>
      <c r="B31" s="41" t="s">
        <v>94</v>
      </c>
      <c r="C31" s="38">
        <v>1535</v>
      </c>
      <c r="D31" s="39"/>
      <c r="E31" s="1"/>
      <c r="F31" s="1"/>
    </row>
    <row r="32" spans="1:6" ht="30" x14ac:dyDescent="0.25">
      <c r="A32" s="38">
        <v>2</v>
      </c>
      <c r="B32" s="38" t="s">
        <v>95</v>
      </c>
      <c r="C32" s="38">
        <v>1580</v>
      </c>
      <c r="D32" s="39"/>
      <c r="E32" s="1"/>
      <c r="F32" s="1"/>
    </row>
    <row r="33" spans="1:6" x14ac:dyDescent="0.25">
      <c r="A33" s="38">
        <v>3</v>
      </c>
      <c r="B33" s="38" t="s">
        <v>96</v>
      </c>
      <c r="C33" s="38">
        <v>8305</v>
      </c>
      <c r="D33" s="38"/>
      <c r="E33" s="1"/>
      <c r="F33" s="1"/>
    </row>
    <row r="34" spans="1:6" s="5" customFormat="1" x14ac:dyDescent="0.25">
      <c r="A34" s="38">
        <v>4</v>
      </c>
      <c r="B34" s="38" t="s">
        <v>97</v>
      </c>
      <c r="C34" s="38">
        <v>962.5</v>
      </c>
      <c r="D34" s="39"/>
      <c r="E34" s="4"/>
      <c r="F34" s="4"/>
    </row>
    <row r="35" spans="1:6" x14ac:dyDescent="0.25">
      <c r="A35" s="38">
        <v>5</v>
      </c>
      <c r="B35" s="38" t="s">
        <v>98</v>
      </c>
      <c r="C35" s="38">
        <v>1580</v>
      </c>
      <c r="D35" s="38"/>
      <c r="E35" s="1"/>
      <c r="F35" s="1"/>
    </row>
    <row r="36" spans="1:6" x14ac:dyDescent="0.25">
      <c r="A36" s="38">
        <v>6</v>
      </c>
      <c r="B36" s="38" t="s">
        <v>99</v>
      </c>
      <c r="C36" s="38">
        <v>2370</v>
      </c>
      <c r="D36" s="39"/>
      <c r="E36" s="1"/>
      <c r="F36" s="1"/>
    </row>
    <row r="37" spans="1:6" x14ac:dyDescent="0.25">
      <c r="A37" s="38"/>
      <c r="B37" s="39" t="s">
        <v>100</v>
      </c>
      <c r="C37" s="39">
        <f>SUM(C31:C36)</f>
        <v>16332.5</v>
      </c>
      <c r="D37" s="39">
        <f>C37+D29</f>
        <v>64863</v>
      </c>
      <c r="E37" s="1"/>
      <c r="F37" s="1"/>
    </row>
    <row r="38" spans="1:6" x14ac:dyDescent="0.25">
      <c r="A38" s="38"/>
      <c r="B38" s="39" t="s">
        <v>9</v>
      </c>
      <c r="C38" s="38"/>
      <c r="D38" s="39"/>
      <c r="E38" s="1"/>
      <c r="F38" s="1"/>
    </row>
    <row r="39" spans="1:6" x14ac:dyDescent="0.25">
      <c r="A39" s="38">
        <v>1</v>
      </c>
      <c r="B39" s="38" t="s">
        <v>68</v>
      </c>
      <c r="C39" s="38">
        <v>1185</v>
      </c>
      <c r="D39" s="39"/>
      <c r="E39" s="1"/>
      <c r="F39" s="1"/>
    </row>
    <row r="40" spans="1:6" ht="30" x14ac:dyDescent="0.25">
      <c r="A40" s="38">
        <v>2</v>
      </c>
      <c r="B40" s="38" t="s">
        <v>107</v>
      </c>
      <c r="C40" s="38">
        <v>1580</v>
      </c>
      <c r="D40" s="42"/>
      <c r="E40" s="1"/>
      <c r="F40" s="1"/>
    </row>
    <row r="41" spans="1:6" ht="30" x14ac:dyDescent="0.25">
      <c r="A41" s="10">
        <v>3</v>
      </c>
      <c r="B41" s="38" t="s">
        <v>108</v>
      </c>
      <c r="C41" s="38">
        <v>1670.6</v>
      </c>
      <c r="D41" s="14"/>
      <c r="E41" s="1"/>
      <c r="F41" s="1"/>
    </row>
    <row r="42" spans="1:6" x14ac:dyDescent="0.25">
      <c r="A42" s="10">
        <v>4</v>
      </c>
      <c r="B42" s="67" t="s">
        <v>109</v>
      </c>
      <c r="C42" s="38">
        <v>3555</v>
      </c>
      <c r="D42" s="14"/>
      <c r="E42" s="1"/>
      <c r="F42" s="1"/>
    </row>
    <row r="43" spans="1:6" ht="30" x14ac:dyDescent="0.25">
      <c r="A43" s="10">
        <v>5</v>
      </c>
      <c r="B43" s="67" t="s">
        <v>110</v>
      </c>
      <c r="C43" s="38">
        <v>790</v>
      </c>
      <c r="D43" s="14"/>
      <c r="E43" s="1"/>
      <c r="F43" s="1"/>
    </row>
    <row r="44" spans="1:6" x14ac:dyDescent="0.25">
      <c r="A44" s="38"/>
      <c r="B44" s="39" t="s">
        <v>111</v>
      </c>
      <c r="C44" s="39">
        <f>SUM(C39:C43)</f>
        <v>8780.6</v>
      </c>
      <c r="D44" s="39">
        <f>C44+D37</f>
        <v>73643.600000000006</v>
      </c>
      <c r="E44" s="1"/>
      <c r="F44" s="1"/>
    </row>
    <row r="45" spans="1:6" x14ac:dyDescent="0.25">
      <c r="A45" s="38"/>
      <c r="B45" s="60" t="s">
        <v>10</v>
      </c>
      <c r="C45" s="38"/>
      <c r="D45" s="39"/>
      <c r="E45" s="1"/>
      <c r="F45" s="1"/>
    </row>
    <row r="46" spans="1:6" x14ac:dyDescent="0.25">
      <c r="A46" s="38">
        <v>1</v>
      </c>
      <c r="B46" s="38" t="s">
        <v>115</v>
      </c>
      <c r="C46" s="38">
        <v>395</v>
      </c>
      <c r="D46" s="39"/>
      <c r="E46" s="1"/>
      <c r="F46" s="1"/>
    </row>
    <row r="47" spans="1:6" x14ac:dyDescent="0.25">
      <c r="A47" s="38">
        <v>2</v>
      </c>
      <c r="B47" s="38" t="s">
        <v>68</v>
      </c>
      <c r="C47" s="38">
        <v>1580</v>
      </c>
      <c r="D47" s="39"/>
      <c r="E47" s="1"/>
      <c r="F47" s="1"/>
    </row>
    <row r="48" spans="1:6" ht="30" x14ac:dyDescent="0.25">
      <c r="A48" s="38">
        <v>3</v>
      </c>
      <c r="B48" s="38" t="s">
        <v>116</v>
      </c>
      <c r="C48" s="38">
        <v>1975</v>
      </c>
      <c r="D48" s="38"/>
      <c r="E48" s="1"/>
      <c r="F48" s="1"/>
    </row>
    <row r="49" spans="1:6" ht="30" x14ac:dyDescent="0.25">
      <c r="A49" s="38">
        <v>4</v>
      </c>
      <c r="B49" s="38" t="s">
        <v>117</v>
      </c>
      <c r="C49" s="38">
        <v>790</v>
      </c>
      <c r="D49" s="39"/>
      <c r="E49" s="1"/>
      <c r="F49" s="1"/>
    </row>
    <row r="50" spans="1:6" ht="30" x14ac:dyDescent="0.25">
      <c r="A50" s="38">
        <v>5</v>
      </c>
      <c r="B50" s="38" t="s">
        <v>118</v>
      </c>
      <c r="C50" s="38">
        <v>790</v>
      </c>
      <c r="D50" s="38"/>
      <c r="E50" s="1"/>
      <c r="F50" s="1"/>
    </row>
    <row r="51" spans="1:6" x14ac:dyDescent="0.25">
      <c r="A51" s="38">
        <v>6</v>
      </c>
      <c r="B51" s="38" t="s">
        <v>125</v>
      </c>
      <c r="C51" s="38">
        <v>790</v>
      </c>
      <c r="D51" s="38"/>
      <c r="E51" s="1"/>
      <c r="F51" s="1"/>
    </row>
    <row r="52" spans="1:6" x14ac:dyDescent="0.25">
      <c r="A52" s="38">
        <v>7</v>
      </c>
      <c r="B52" s="38" t="s">
        <v>126</v>
      </c>
      <c r="C52" s="38">
        <v>4587.2</v>
      </c>
      <c r="D52" s="38"/>
      <c r="E52" s="1"/>
      <c r="F52" s="1"/>
    </row>
    <row r="53" spans="1:6" x14ac:dyDescent="0.25">
      <c r="A53" s="38"/>
      <c r="B53" s="60" t="s">
        <v>119</v>
      </c>
      <c r="C53" s="39">
        <f>SUM(C46:C52)</f>
        <v>10907.2</v>
      </c>
      <c r="D53" s="39">
        <f>C53+D44</f>
        <v>84550.8</v>
      </c>
      <c r="E53" s="1"/>
      <c r="F53" s="1"/>
    </row>
    <row r="54" spans="1:6" x14ac:dyDescent="0.25">
      <c r="A54" s="38"/>
      <c r="B54" s="39" t="s">
        <v>11</v>
      </c>
      <c r="C54" s="38"/>
      <c r="D54" s="39"/>
      <c r="E54" s="1"/>
      <c r="F54" s="1"/>
    </row>
    <row r="55" spans="1:6" x14ac:dyDescent="0.25">
      <c r="A55" s="38">
        <v>1</v>
      </c>
      <c r="B55" s="38" t="s">
        <v>68</v>
      </c>
      <c r="C55" s="38">
        <v>525.35</v>
      </c>
      <c r="D55" s="38"/>
      <c r="E55" s="1"/>
      <c r="F55" s="1"/>
    </row>
    <row r="56" spans="1:6" x14ac:dyDescent="0.25">
      <c r="A56" s="38">
        <v>2</v>
      </c>
      <c r="B56" s="38" t="s">
        <v>127</v>
      </c>
      <c r="C56" s="38">
        <v>8980.6</v>
      </c>
      <c r="D56" s="39"/>
      <c r="E56" s="1"/>
      <c r="F56" s="1"/>
    </row>
    <row r="57" spans="1:6" ht="30" x14ac:dyDescent="0.25">
      <c r="A57" s="38">
        <v>3</v>
      </c>
      <c r="B57" s="38" t="s">
        <v>128</v>
      </c>
      <c r="C57" s="38">
        <v>592.5</v>
      </c>
      <c r="D57" s="39"/>
      <c r="E57" s="1"/>
      <c r="F57" s="1"/>
    </row>
    <row r="58" spans="1:6" x14ac:dyDescent="0.25">
      <c r="A58" s="10">
        <v>4</v>
      </c>
      <c r="B58" s="38" t="s">
        <v>129</v>
      </c>
      <c r="C58" s="38">
        <v>1580</v>
      </c>
      <c r="D58" s="10"/>
      <c r="E58" s="1"/>
      <c r="F58" s="1"/>
    </row>
    <row r="59" spans="1:6" x14ac:dyDescent="0.25">
      <c r="A59" s="10"/>
      <c r="B59" s="39" t="s">
        <v>130</v>
      </c>
      <c r="C59" s="39">
        <f>SUM(C55:C58)</f>
        <v>11678.45</v>
      </c>
      <c r="D59" s="3">
        <f>C59+D53</f>
        <v>96229.25</v>
      </c>
      <c r="E59" s="1"/>
      <c r="F59" s="1"/>
    </row>
    <row r="60" spans="1:6" ht="15" customHeight="1" x14ac:dyDescent="0.25">
      <c r="A60" s="10"/>
      <c r="B60" s="39" t="s">
        <v>12</v>
      </c>
      <c r="C60" s="38"/>
      <c r="D60" s="3"/>
      <c r="E60" s="1"/>
      <c r="F60" s="1"/>
    </row>
    <row r="61" spans="1:6" x14ac:dyDescent="0.25">
      <c r="A61" s="10">
        <v>1</v>
      </c>
      <c r="B61" s="10" t="s">
        <v>135</v>
      </c>
      <c r="C61" s="10">
        <v>1580</v>
      </c>
      <c r="D61" s="3"/>
      <c r="E61" s="1"/>
      <c r="F61" s="1"/>
    </row>
    <row r="62" spans="1:6" x14ac:dyDescent="0.25">
      <c r="A62" s="10">
        <v>2</v>
      </c>
      <c r="B62" s="10" t="s">
        <v>68</v>
      </c>
      <c r="C62" s="10">
        <v>987.5</v>
      </c>
      <c r="D62" s="3"/>
      <c r="E62" s="1"/>
      <c r="F62" s="1"/>
    </row>
    <row r="63" spans="1:6" ht="30" x14ac:dyDescent="0.25">
      <c r="A63" s="38">
        <v>3</v>
      </c>
      <c r="B63" s="38" t="s">
        <v>136</v>
      </c>
      <c r="C63" s="38">
        <v>4305</v>
      </c>
      <c r="D63" s="12"/>
    </row>
    <row r="64" spans="1:6" x14ac:dyDescent="0.25">
      <c r="A64" s="38">
        <v>4</v>
      </c>
      <c r="B64" s="38" t="s">
        <v>137</v>
      </c>
      <c r="C64" s="38">
        <v>3851.25</v>
      </c>
      <c r="D64" s="12"/>
    </row>
    <row r="65" spans="1:4" ht="15" customHeight="1" x14ac:dyDescent="0.25">
      <c r="A65" s="38"/>
      <c r="B65" s="39" t="s">
        <v>138</v>
      </c>
      <c r="C65" s="39">
        <f>SUM(C61:C64)</f>
        <v>10723.75</v>
      </c>
      <c r="D65" s="11">
        <f>C65+D59</f>
        <v>106953</v>
      </c>
    </row>
    <row r="66" spans="1:4" x14ac:dyDescent="0.25">
      <c r="A66" s="38"/>
      <c r="B66" s="39" t="s">
        <v>13</v>
      </c>
      <c r="C66" s="39"/>
      <c r="D66" s="11"/>
    </row>
    <row r="67" spans="1:4" ht="30" x14ac:dyDescent="0.25">
      <c r="A67" s="38">
        <v>1</v>
      </c>
      <c r="B67" s="38" t="s">
        <v>147</v>
      </c>
      <c r="C67" s="38">
        <v>1160</v>
      </c>
      <c r="D67" s="12"/>
    </row>
    <row r="68" spans="1:4" x14ac:dyDescent="0.25">
      <c r="A68" s="40">
        <v>2</v>
      </c>
      <c r="B68" s="38" t="s">
        <v>148</v>
      </c>
      <c r="C68" s="40">
        <v>6184.7</v>
      </c>
      <c r="D68" s="11"/>
    </row>
    <row r="69" spans="1:4" x14ac:dyDescent="0.25">
      <c r="A69" s="40">
        <v>3</v>
      </c>
      <c r="B69" s="38" t="s">
        <v>149</v>
      </c>
      <c r="C69" s="40">
        <v>1580</v>
      </c>
      <c r="D69" s="12"/>
    </row>
    <row r="70" spans="1:4" x14ac:dyDescent="0.25">
      <c r="A70" s="38"/>
      <c r="B70" s="39" t="s">
        <v>150</v>
      </c>
      <c r="C70" s="39">
        <f>SUM(C67:C69)</f>
        <v>8924.7000000000007</v>
      </c>
      <c r="D70" s="11">
        <f>C70+D65</f>
        <v>115877.7</v>
      </c>
    </row>
    <row r="71" spans="1:4" x14ac:dyDescent="0.25">
      <c r="A71" s="38"/>
      <c r="B71" s="39" t="s">
        <v>14</v>
      </c>
      <c r="C71" s="38"/>
      <c r="D71" s="11"/>
    </row>
    <row r="72" spans="1:4" ht="30" x14ac:dyDescent="0.25">
      <c r="A72" s="10">
        <v>1</v>
      </c>
      <c r="B72" s="38" t="s">
        <v>157</v>
      </c>
      <c r="C72" s="38">
        <v>2370</v>
      </c>
      <c r="D72" s="12"/>
    </row>
    <row r="73" spans="1:4" x14ac:dyDescent="0.25">
      <c r="A73" s="10">
        <v>2</v>
      </c>
      <c r="B73" s="38" t="s">
        <v>158</v>
      </c>
      <c r="C73" s="38">
        <v>1185</v>
      </c>
      <c r="D73" s="11"/>
    </row>
    <row r="74" spans="1:4" ht="30" x14ac:dyDescent="0.25">
      <c r="A74" s="12">
        <v>3</v>
      </c>
      <c r="B74" s="38" t="s">
        <v>159</v>
      </c>
      <c r="C74" s="40">
        <v>395</v>
      </c>
      <c r="D74" s="11"/>
    </row>
    <row r="75" spans="1:4" x14ac:dyDescent="0.25">
      <c r="A75" s="12">
        <v>4</v>
      </c>
      <c r="B75" s="38" t="s">
        <v>160</v>
      </c>
      <c r="C75" s="40">
        <v>2370</v>
      </c>
      <c r="D75" s="12"/>
    </row>
    <row r="76" spans="1:4" ht="30" x14ac:dyDescent="0.25">
      <c r="A76" s="10">
        <v>5</v>
      </c>
      <c r="B76" s="38" t="s">
        <v>161</v>
      </c>
      <c r="C76" s="38">
        <v>395</v>
      </c>
      <c r="D76" s="12"/>
    </row>
    <row r="77" spans="1:4" x14ac:dyDescent="0.25">
      <c r="A77" s="10">
        <v>6</v>
      </c>
      <c r="B77" s="38" t="s">
        <v>162</v>
      </c>
      <c r="C77" s="38">
        <v>395</v>
      </c>
      <c r="D77" s="12"/>
    </row>
    <row r="78" spans="1:4" x14ac:dyDescent="0.25">
      <c r="A78" s="10"/>
      <c r="B78" s="39" t="s">
        <v>163</v>
      </c>
      <c r="C78" s="39">
        <f>SUM(C72:C77)</f>
        <v>7110</v>
      </c>
      <c r="D78" s="11">
        <f>C78+D70</f>
        <v>122987.7</v>
      </c>
    </row>
    <row r="79" spans="1:4" x14ac:dyDescent="0.25">
      <c r="A79" s="10"/>
      <c r="B79" s="39" t="s">
        <v>15</v>
      </c>
      <c r="C79" s="39"/>
      <c r="D79" s="11"/>
    </row>
    <row r="80" spans="1:4" x14ac:dyDescent="0.25">
      <c r="A80" s="10">
        <v>1</v>
      </c>
      <c r="B80" s="38" t="s">
        <v>158</v>
      </c>
      <c r="C80" s="38">
        <v>790</v>
      </c>
      <c r="D80" s="11"/>
    </row>
    <row r="81" spans="1:4" ht="30" x14ac:dyDescent="0.25">
      <c r="A81" s="10">
        <v>2</v>
      </c>
      <c r="B81" s="38" t="s">
        <v>170</v>
      </c>
      <c r="C81" s="38">
        <v>4740</v>
      </c>
      <c r="D81" s="11"/>
    </row>
    <row r="82" spans="1:4" x14ac:dyDescent="0.25">
      <c r="A82" s="10">
        <v>3</v>
      </c>
      <c r="B82" s="38" t="s">
        <v>171</v>
      </c>
      <c r="C82" s="38">
        <v>1185</v>
      </c>
      <c r="D82" s="11"/>
    </row>
    <row r="83" spans="1:4" x14ac:dyDescent="0.25">
      <c r="A83" s="10"/>
      <c r="B83" s="39" t="s">
        <v>172</v>
      </c>
      <c r="C83" s="39">
        <f>SUM(C80:C82)</f>
        <v>6715</v>
      </c>
      <c r="D83" s="11">
        <f>C83+D78</f>
        <v>129702.7</v>
      </c>
    </row>
    <row r="84" spans="1:4" x14ac:dyDescent="0.25">
      <c r="A84" s="10"/>
      <c r="B84" s="39" t="s">
        <v>16</v>
      </c>
      <c r="C84" s="39"/>
      <c r="D84" s="11"/>
    </row>
    <row r="85" spans="1:4" x14ac:dyDescent="0.25">
      <c r="A85" s="10">
        <v>1</v>
      </c>
      <c r="B85" s="38" t="s">
        <v>179</v>
      </c>
      <c r="C85" s="38">
        <v>790</v>
      </c>
      <c r="D85" s="11"/>
    </row>
    <row r="86" spans="1:4" x14ac:dyDescent="0.25">
      <c r="A86" s="10">
        <v>2</v>
      </c>
      <c r="B86" s="38" t="s">
        <v>180</v>
      </c>
      <c r="C86" s="38">
        <v>3332.5</v>
      </c>
      <c r="D86" s="11"/>
    </row>
    <row r="87" spans="1:4" ht="30" x14ac:dyDescent="0.25">
      <c r="A87" s="10">
        <v>3</v>
      </c>
      <c r="B87" s="38" t="s">
        <v>181</v>
      </c>
      <c r="C87" s="38">
        <v>4248.8</v>
      </c>
      <c r="D87" s="12"/>
    </row>
    <row r="88" spans="1:4" ht="30" x14ac:dyDescent="0.25">
      <c r="A88" s="10">
        <v>4</v>
      </c>
      <c r="B88" s="38" t="s">
        <v>182</v>
      </c>
      <c r="C88" s="38">
        <v>395</v>
      </c>
      <c r="D88" s="12"/>
    </row>
    <row r="89" spans="1:4" x14ac:dyDescent="0.25">
      <c r="A89" s="10"/>
      <c r="B89" s="39" t="s">
        <v>183</v>
      </c>
      <c r="C89" s="39">
        <f>SUM(C85:C88)</f>
        <v>8766.2999999999993</v>
      </c>
      <c r="D89" s="11">
        <f>C89+D83</f>
        <v>138469</v>
      </c>
    </row>
    <row r="90" spans="1:4" x14ac:dyDescent="0.25">
      <c r="A90" s="10"/>
      <c r="B90" s="39" t="s">
        <v>17</v>
      </c>
      <c r="C90" s="38"/>
      <c r="D90" s="12"/>
    </row>
    <row r="91" spans="1:4" ht="30" x14ac:dyDescent="0.25">
      <c r="A91" s="10">
        <v>1</v>
      </c>
      <c r="B91" s="38" t="s">
        <v>194</v>
      </c>
      <c r="C91" s="38">
        <v>1213</v>
      </c>
      <c r="D91" s="12"/>
    </row>
    <row r="92" spans="1:4" x14ac:dyDescent="0.25">
      <c r="A92" s="10">
        <v>2</v>
      </c>
      <c r="B92" s="38" t="s">
        <v>195</v>
      </c>
      <c r="C92" s="38">
        <v>5363.1</v>
      </c>
      <c r="D92" s="12"/>
    </row>
    <row r="93" spans="1:4" x14ac:dyDescent="0.25">
      <c r="A93" s="10"/>
      <c r="B93" s="39" t="s">
        <v>193</v>
      </c>
      <c r="C93" s="39">
        <f>SUM(C91:C92)</f>
        <v>6576.1</v>
      </c>
      <c r="D93" s="11">
        <f>C93+D89</f>
        <v>145045.1</v>
      </c>
    </row>
    <row r="94" spans="1:4" x14ac:dyDescent="0.25">
      <c r="A94" s="10"/>
      <c r="B94" s="38"/>
      <c r="C94" s="38"/>
      <c r="D94" s="12"/>
    </row>
    <row r="95" spans="1:4" x14ac:dyDescent="0.25">
      <c r="A95" s="10"/>
      <c r="B95" s="38"/>
      <c r="C95" s="38"/>
      <c r="D95" s="12"/>
    </row>
    <row r="96" spans="1:4" x14ac:dyDescent="0.25">
      <c r="A96" s="10"/>
      <c r="B96" s="38"/>
      <c r="C96" s="38"/>
      <c r="D96" s="12"/>
    </row>
    <row r="97" spans="1:4" x14ac:dyDescent="0.25">
      <c r="A97" s="10"/>
      <c r="B97" s="38"/>
      <c r="C97" s="38"/>
      <c r="D97" s="12"/>
    </row>
    <row r="98" spans="1:4" x14ac:dyDescent="0.25">
      <c r="A98" s="10"/>
      <c r="B98" s="38"/>
      <c r="C98" s="38"/>
      <c r="D98" s="12"/>
    </row>
    <row r="99" spans="1:4" x14ac:dyDescent="0.25">
      <c r="A99" s="10"/>
      <c r="B99" s="38"/>
      <c r="C99" s="38"/>
      <c r="D99" s="12"/>
    </row>
    <row r="100" spans="1:4" x14ac:dyDescent="0.25">
      <c r="B100" s="25"/>
      <c r="C100" s="13"/>
      <c r="D100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>
      <selection activeCell="D11" sqref="D11"/>
    </sheetView>
  </sheetViews>
  <sheetFormatPr defaultRowHeight="15" x14ac:dyDescent="0.25"/>
  <cols>
    <col min="1" max="1" width="4.7109375" customWidth="1"/>
    <col min="2" max="2" width="55" customWidth="1"/>
    <col min="3" max="3" width="10.42578125" customWidth="1"/>
    <col min="4" max="4" width="11.28515625" customWidth="1"/>
  </cols>
  <sheetData>
    <row r="1" spans="1:4" ht="15.75" x14ac:dyDescent="0.25">
      <c r="A1" s="1"/>
      <c r="B1" s="70" t="s">
        <v>78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51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38"/>
      <c r="B5" s="39" t="s">
        <v>10</v>
      </c>
      <c r="C5" s="39"/>
      <c r="D5" s="38"/>
    </row>
    <row r="6" spans="1:4" x14ac:dyDescent="0.25">
      <c r="A6" s="38">
        <v>1</v>
      </c>
      <c r="B6" s="38" t="s">
        <v>124</v>
      </c>
      <c r="C6" s="38">
        <v>4472.2</v>
      </c>
      <c r="D6" s="39">
        <f>C6</f>
        <v>4472.2</v>
      </c>
    </row>
    <row r="7" spans="1:4" x14ac:dyDescent="0.25">
      <c r="A7" s="38"/>
      <c r="B7" s="39" t="s">
        <v>11</v>
      </c>
      <c r="C7" s="38"/>
      <c r="D7" s="38"/>
    </row>
    <row r="8" spans="1:4" x14ac:dyDescent="0.25">
      <c r="A8" s="38">
        <v>1</v>
      </c>
      <c r="B8" s="38" t="s">
        <v>134</v>
      </c>
      <c r="C8" s="38">
        <v>2323</v>
      </c>
      <c r="D8" s="39">
        <f>C8+D6</f>
        <v>6795.2</v>
      </c>
    </row>
    <row r="9" spans="1:4" x14ac:dyDescent="0.25">
      <c r="A9" s="43"/>
      <c r="B9" s="39" t="s">
        <v>12</v>
      </c>
      <c r="C9" s="40"/>
      <c r="D9" s="43"/>
    </row>
    <row r="10" spans="1:4" x14ac:dyDescent="0.25">
      <c r="A10" s="40">
        <v>1</v>
      </c>
      <c r="B10" s="38" t="s">
        <v>144</v>
      </c>
      <c r="C10" s="43">
        <v>3548.4</v>
      </c>
      <c r="D10" s="43">
        <f>C10+D8</f>
        <v>10343.6</v>
      </c>
    </row>
    <row r="11" spans="1:4" x14ac:dyDescent="0.25">
      <c r="A11" s="40"/>
      <c r="B11" s="39"/>
      <c r="C11" s="40"/>
      <c r="D11" s="43"/>
    </row>
    <row r="12" spans="1:4" x14ac:dyDescent="0.25">
      <c r="A12" s="40"/>
      <c r="B12" s="38"/>
      <c r="C12" s="40"/>
      <c r="D12" s="43"/>
    </row>
    <row r="13" spans="1:4" x14ac:dyDescent="0.25">
      <c r="A13" s="40"/>
      <c r="B13" s="38"/>
      <c r="C13" s="40"/>
      <c r="D13" s="43"/>
    </row>
    <row r="14" spans="1:4" x14ac:dyDescent="0.25">
      <c r="A14" s="40"/>
      <c r="B14" s="39"/>
      <c r="C14" s="43"/>
      <c r="D14" s="43"/>
    </row>
    <row r="15" spans="1:4" x14ac:dyDescent="0.25">
      <c r="A15" s="40"/>
      <c r="B15" s="39"/>
      <c r="C15" s="40"/>
      <c r="D15" s="40"/>
    </row>
    <row r="16" spans="1:4" x14ac:dyDescent="0.25">
      <c r="A16" s="40"/>
      <c r="B16" s="38"/>
      <c r="C16" s="40"/>
      <c r="D16" s="40"/>
    </row>
    <row r="17" spans="1:4" x14ac:dyDescent="0.25">
      <c r="A17" s="40"/>
      <c r="B17" s="38"/>
      <c r="C17" s="40"/>
      <c r="D17" s="43"/>
    </row>
    <row r="18" spans="1:4" x14ac:dyDescent="0.25">
      <c r="A18" s="40"/>
      <c r="B18" s="38"/>
      <c r="C18" s="40"/>
      <c r="D18" s="40"/>
    </row>
    <row r="19" spans="1:4" x14ac:dyDescent="0.25">
      <c r="A19" s="40"/>
      <c r="B19" s="39"/>
      <c r="C19" s="43"/>
      <c r="D19" s="43"/>
    </row>
    <row r="20" spans="1:4" x14ac:dyDescent="0.25">
      <c r="A20" s="40"/>
      <c r="B20" s="39"/>
      <c r="C20" s="40"/>
      <c r="D20" s="43"/>
    </row>
    <row r="21" spans="1:4" x14ac:dyDescent="0.25">
      <c r="A21" s="40"/>
      <c r="B21" s="38"/>
      <c r="C21" s="40"/>
      <c r="D21" s="43"/>
    </row>
    <row r="22" spans="1:4" x14ac:dyDescent="0.25">
      <c r="A22" s="40"/>
      <c r="B22" s="38"/>
      <c r="C22" s="40"/>
      <c r="D22" s="40"/>
    </row>
    <row r="23" spans="1:4" x14ac:dyDescent="0.25">
      <c r="A23" s="40"/>
      <c r="B23" s="39"/>
      <c r="C23" s="43"/>
      <c r="D23" s="43"/>
    </row>
    <row r="24" spans="1:4" x14ac:dyDescent="0.25">
      <c r="A24" s="40"/>
      <c r="B24" s="39"/>
      <c r="C24" s="43"/>
      <c r="D24" s="43"/>
    </row>
    <row r="25" spans="1:4" x14ac:dyDescent="0.25">
      <c r="A25" s="40"/>
      <c r="B25" s="38"/>
      <c r="C25" s="43"/>
      <c r="D25" s="43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3"/>
      <c r="D27" s="43"/>
    </row>
    <row r="28" spans="1:4" x14ac:dyDescent="0.25">
      <c r="A28" s="40"/>
      <c r="B28" s="39"/>
      <c r="C28" s="40"/>
      <c r="D28" s="40"/>
    </row>
    <row r="29" spans="1:4" x14ac:dyDescent="0.25">
      <c r="A29" s="40"/>
      <c r="B29" s="38"/>
      <c r="C29" s="40"/>
      <c r="D29" s="43"/>
    </row>
    <row r="30" spans="1:4" x14ac:dyDescent="0.25">
      <c r="A30" s="40"/>
      <c r="B30" s="39"/>
      <c r="C30" s="43"/>
      <c r="D30" s="43"/>
    </row>
    <row r="31" spans="1:4" x14ac:dyDescent="0.25">
      <c r="A31" s="40"/>
      <c r="B31" s="39"/>
      <c r="C31" s="40"/>
      <c r="D31" s="40"/>
    </row>
    <row r="32" spans="1:4" x14ac:dyDescent="0.25">
      <c r="A32" s="40"/>
      <c r="B32" s="38"/>
      <c r="C32" s="40"/>
      <c r="D32" s="43"/>
    </row>
    <row r="33" spans="1:4" x14ac:dyDescent="0.25">
      <c r="A33" s="40"/>
      <c r="B33" s="39"/>
      <c r="C33" s="43"/>
      <c r="D33" s="43"/>
    </row>
    <row r="34" spans="1:4" x14ac:dyDescent="0.25">
      <c r="A34" s="40"/>
      <c r="B34" s="38"/>
      <c r="C34" s="40"/>
      <c r="D34" s="40"/>
    </row>
    <row r="35" spans="1:4" x14ac:dyDescent="0.25">
      <c r="A35" s="40"/>
      <c r="B35" s="39"/>
      <c r="C35" s="43"/>
      <c r="D35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opLeftCell="A13" workbookViewId="0">
      <selection activeCell="D29" sqref="D29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8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ht="30" x14ac:dyDescent="0.25">
      <c r="A6" s="38">
        <v>1</v>
      </c>
      <c r="B6" s="38" t="s">
        <v>73</v>
      </c>
      <c r="C6" s="38">
        <v>2000</v>
      </c>
      <c r="D6" s="39">
        <f>C6</f>
        <v>2000</v>
      </c>
    </row>
    <row r="7" spans="1:8" s="1" customFormat="1" x14ac:dyDescent="0.25">
      <c r="A7" s="38"/>
      <c r="B7" s="39" t="s">
        <v>3</v>
      </c>
      <c r="C7" s="38"/>
      <c r="D7" s="38"/>
    </row>
    <row r="8" spans="1:8" s="1" customFormat="1" x14ac:dyDescent="0.25">
      <c r="A8" s="38">
        <v>1</v>
      </c>
      <c r="B8" s="38" t="s">
        <v>101</v>
      </c>
      <c r="C8" s="38">
        <f>2370+1580</f>
        <v>3950</v>
      </c>
      <c r="D8" s="39"/>
    </row>
    <row r="9" spans="1:8" s="4" customFormat="1" x14ac:dyDescent="0.25">
      <c r="A9" s="38">
        <v>2</v>
      </c>
      <c r="B9" s="38" t="s">
        <v>102</v>
      </c>
      <c r="C9" s="38">
        <v>1185</v>
      </c>
      <c r="D9" s="39"/>
    </row>
    <row r="10" spans="1:8" s="4" customFormat="1" x14ac:dyDescent="0.25">
      <c r="A10" s="38">
        <v>3</v>
      </c>
      <c r="B10" s="38" t="s">
        <v>103</v>
      </c>
      <c r="C10" s="38">
        <v>1289</v>
      </c>
      <c r="D10" s="39"/>
    </row>
    <row r="11" spans="1:8" s="1" customFormat="1" x14ac:dyDescent="0.25">
      <c r="A11" s="38">
        <v>4</v>
      </c>
      <c r="B11" s="38" t="s">
        <v>104</v>
      </c>
      <c r="C11" s="38">
        <f>1622.2+3224.8</f>
        <v>4847</v>
      </c>
      <c r="D11" s="39"/>
    </row>
    <row r="12" spans="1:8" s="1" customFormat="1" x14ac:dyDescent="0.25">
      <c r="A12" s="38"/>
      <c r="B12" s="39" t="s">
        <v>100</v>
      </c>
      <c r="C12" s="39">
        <f>SUM(C8:C11)</f>
        <v>11271</v>
      </c>
      <c r="D12" s="39">
        <f>C12+D6</f>
        <v>13271</v>
      </c>
    </row>
    <row r="13" spans="1:8" s="1" customFormat="1" x14ac:dyDescent="0.25">
      <c r="A13" s="38"/>
      <c r="B13" s="39" t="s">
        <v>9</v>
      </c>
      <c r="C13" s="39"/>
      <c r="D13" s="39"/>
    </row>
    <row r="14" spans="1:8" s="4" customFormat="1" x14ac:dyDescent="0.25">
      <c r="A14" s="38">
        <v>1</v>
      </c>
      <c r="B14" s="38" t="s">
        <v>112</v>
      </c>
      <c r="C14" s="38">
        <v>2370</v>
      </c>
      <c r="D14" s="39">
        <f>C14+D12</f>
        <v>15641</v>
      </c>
    </row>
    <row r="15" spans="1:8" s="4" customFormat="1" x14ac:dyDescent="0.25">
      <c r="A15" s="38"/>
      <c r="B15" s="39" t="s">
        <v>10</v>
      </c>
      <c r="C15" s="38"/>
      <c r="D15" s="39"/>
    </row>
    <row r="16" spans="1:8" s="1" customFormat="1" x14ac:dyDescent="0.25">
      <c r="A16" s="38">
        <v>1</v>
      </c>
      <c r="B16" s="38" t="s">
        <v>121</v>
      </c>
      <c r="C16" s="38">
        <v>2283.1999999999998</v>
      </c>
      <c r="D16" s="39"/>
    </row>
    <row r="17" spans="1:4" s="1" customFormat="1" x14ac:dyDescent="0.25">
      <c r="A17" s="38">
        <v>2</v>
      </c>
      <c r="B17" s="38" t="s">
        <v>122</v>
      </c>
      <c r="C17" s="38">
        <v>1580</v>
      </c>
      <c r="D17" s="39"/>
    </row>
    <row r="18" spans="1:4" s="1" customFormat="1" x14ac:dyDescent="0.25">
      <c r="A18" s="38"/>
      <c r="B18" s="39" t="s">
        <v>123</v>
      </c>
      <c r="C18" s="39">
        <f>SUM(C16:C17)</f>
        <v>3863.2</v>
      </c>
      <c r="D18" s="39">
        <f>C18+D14</f>
        <v>19504.2</v>
      </c>
    </row>
    <row r="19" spans="1:4" s="1" customFormat="1" x14ac:dyDescent="0.25">
      <c r="A19" s="38"/>
      <c r="B19" s="39" t="s">
        <v>11</v>
      </c>
      <c r="C19" s="38"/>
      <c r="D19" s="39"/>
    </row>
    <row r="20" spans="1:4" s="1" customFormat="1" ht="30" x14ac:dyDescent="0.25">
      <c r="A20" s="38">
        <v>1</v>
      </c>
      <c r="B20" s="38" t="s">
        <v>131</v>
      </c>
      <c r="C20" s="39">
        <f>1580+197.5+1580</f>
        <v>3357.5</v>
      </c>
      <c r="D20" s="39">
        <f>C20+D18</f>
        <v>22861.7</v>
      </c>
    </row>
    <row r="21" spans="1:4" s="4" customFormat="1" x14ac:dyDescent="0.25">
      <c r="A21" s="38"/>
      <c r="B21" s="39" t="s">
        <v>12</v>
      </c>
      <c r="C21" s="38"/>
      <c r="D21" s="39"/>
    </row>
    <row r="22" spans="1:4" s="1" customFormat="1" ht="30" x14ac:dyDescent="0.25">
      <c r="A22" s="38">
        <v>1</v>
      </c>
      <c r="B22" s="38" t="s">
        <v>139</v>
      </c>
      <c r="C22" s="39">
        <v>1580</v>
      </c>
      <c r="D22" s="39">
        <f>C22+D20</f>
        <v>24441.7</v>
      </c>
    </row>
    <row r="23" spans="1:4" s="1" customFormat="1" x14ac:dyDescent="0.25">
      <c r="A23" s="38"/>
      <c r="B23" s="39" t="s">
        <v>14</v>
      </c>
      <c r="C23" s="38"/>
      <c r="D23" s="39"/>
    </row>
    <row r="24" spans="1:4" s="1" customFormat="1" ht="30" x14ac:dyDescent="0.25">
      <c r="A24" s="38">
        <v>1</v>
      </c>
      <c r="B24" s="38" t="s">
        <v>164</v>
      </c>
      <c r="C24" s="38">
        <v>1828.9</v>
      </c>
      <c r="D24" s="39">
        <f>C24+D22</f>
        <v>26270.600000000002</v>
      </c>
    </row>
    <row r="25" spans="1:4" s="1" customFormat="1" x14ac:dyDescent="0.25">
      <c r="A25" s="38"/>
      <c r="B25" s="39" t="s">
        <v>15</v>
      </c>
      <c r="C25" s="38"/>
      <c r="D25" s="39"/>
    </row>
    <row r="26" spans="1:4" s="1" customFormat="1" ht="30" x14ac:dyDescent="0.25">
      <c r="A26" s="38">
        <v>1</v>
      </c>
      <c r="B26" s="38" t="s">
        <v>173</v>
      </c>
      <c r="C26" s="38">
        <v>1718</v>
      </c>
      <c r="D26" s="39">
        <f>C26+D24</f>
        <v>27988.600000000002</v>
      </c>
    </row>
    <row r="27" spans="1:4" s="1" customFormat="1" x14ac:dyDescent="0.25">
      <c r="A27" s="38"/>
      <c r="B27" s="39" t="s">
        <v>16</v>
      </c>
      <c r="C27" s="39"/>
      <c r="D27" s="39"/>
    </row>
    <row r="28" spans="1:4" s="1" customFormat="1" ht="30" x14ac:dyDescent="0.25">
      <c r="A28" s="38">
        <v>1</v>
      </c>
      <c r="B28" s="38" t="s">
        <v>184</v>
      </c>
      <c r="C28" s="39">
        <f>747.5+747.5</f>
        <v>1495</v>
      </c>
      <c r="D28" s="39">
        <f>C28+D26</f>
        <v>29483.600000000002</v>
      </c>
    </row>
    <row r="29" spans="1:4" x14ac:dyDescent="0.25">
      <c r="A29" s="40"/>
      <c r="B29" s="39"/>
      <c r="C29" s="40"/>
      <c r="D29" s="43"/>
    </row>
    <row r="30" spans="1:4" x14ac:dyDescent="0.25">
      <c r="A30" s="40"/>
      <c r="B30" s="38"/>
      <c r="C30" s="40"/>
      <c r="D30" s="43"/>
    </row>
    <row r="31" spans="1:4" x14ac:dyDescent="0.25">
      <c r="A31" s="40"/>
      <c r="B31" s="38"/>
      <c r="C31" s="40"/>
      <c r="D31" s="43"/>
    </row>
    <row r="32" spans="1:4" x14ac:dyDescent="0.25">
      <c r="A32" s="40"/>
      <c r="B32" s="39"/>
      <c r="C32" s="43"/>
      <c r="D32" s="43"/>
    </row>
    <row r="33" spans="1:4" x14ac:dyDescent="0.25">
      <c r="A33" s="40"/>
      <c r="B33" s="39"/>
      <c r="C33" s="40"/>
      <c r="D33" s="43"/>
    </row>
    <row r="34" spans="1:4" x14ac:dyDescent="0.25">
      <c r="A34" s="40"/>
      <c r="B34" s="38"/>
      <c r="C34" s="40"/>
      <c r="D34" s="43"/>
    </row>
    <row r="35" spans="1:4" x14ac:dyDescent="0.25">
      <c r="A35" s="40"/>
      <c r="B35" s="38"/>
      <c r="C35" s="40"/>
      <c r="D35" s="43"/>
    </row>
    <row r="36" spans="1:4" x14ac:dyDescent="0.25">
      <c r="A36" s="40"/>
      <c r="B36" s="39"/>
      <c r="C36" s="43"/>
      <c r="D36" s="43"/>
    </row>
    <row r="37" spans="1:4" x14ac:dyDescent="0.25">
      <c r="A37" s="40"/>
      <c r="B37" s="39"/>
      <c r="C37" s="40"/>
      <c r="D37" s="43"/>
    </row>
    <row r="38" spans="1:4" x14ac:dyDescent="0.25">
      <c r="A38" s="40"/>
      <c r="B38" s="38"/>
      <c r="C38" s="40"/>
      <c r="D38" s="43"/>
    </row>
    <row r="39" spans="1:4" x14ac:dyDescent="0.25">
      <c r="A39" s="40"/>
      <c r="B39" s="38"/>
      <c r="C39" s="40"/>
      <c r="D39" s="43"/>
    </row>
    <row r="40" spans="1:4" x14ac:dyDescent="0.25">
      <c r="A40" s="40"/>
      <c r="B40" s="38"/>
      <c r="C40" s="40"/>
      <c r="D40" s="43"/>
    </row>
    <row r="41" spans="1:4" x14ac:dyDescent="0.25">
      <c r="A41" s="40"/>
      <c r="B41" s="39"/>
      <c r="C41" s="40"/>
      <c r="D41" s="43"/>
    </row>
    <row r="42" spans="1:4" x14ac:dyDescent="0.25">
      <c r="A42" s="40"/>
      <c r="B42" s="38"/>
      <c r="C42" s="40"/>
      <c r="D42" s="43"/>
    </row>
    <row r="43" spans="1:4" x14ac:dyDescent="0.25">
      <c r="A43" s="40"/>
      <c r="B43" s="38"/>
      <c r="C43" s="40"/>
      <c r="D43" s="43"/>
    </row>
    <row r="44" spans="1:4" x14ac:dyDescent="0.25">
      <c r="A44" s="40"/>
      <c r="B44" s="38"/>
      <c r="C44" s="40"/>
      <c r="D44" s="43"/>
    </row>
    <row r="45" spans="1:4" x14ac:dyDescent="0.25">
      <c r="A45" s="40"/>
      <c r="B45" s="39"/>
      <c r="C45" s="40"/>
      <c r="D45" s="43"/>
    </row>
    <row r="46" spans="1:4" x14ac:dyDescent="0.25">
      <c r="A46" s="40"/>
      <c r="B46" s="38"/>
      <c r="C46" s="40"/>
      <c r="D46" s="43"/>
    </row>
    <row r="47" spans="1:4" x14ac:dyDescent="0.25">
      <c r="A47" s="40"/>
      <c r="B47" s="38"/>
      <c r="C47" s="40"/>
      <c r="D47" s="43"/>
    </row>
    <row r="48" spans="1:4" x14ac:dyDescent="0.25">
      <c r="A48" s="40"/>
      <c r="B48" s="38"/>
      <c r="C48" s="40"/>
      <c r="D48" s="43"/>
    </row>
    <row r="49" spans="1:4" x14ac:dyDescent="0.25">
      <c r="A49" s="12"/>
      <c r="B49" s="10"/>
      <c r="C49" s="12"/>
      <c r="D49" s="12"/>
    </row>
    <row r="50" spans="1:4" x14ac:dyDescent="0.25">
      <c r="A50" s="12"/>
      <c r="B50" s="10"/>
      <c r="C50" s="12"/>
      <c r="D50" s="12"/>
    </row>
    <row r="51" spans="1:4" x14ac:dyDescent="0.25">
      <c r="A51" s="12"/>
      <c r="B51" s="3"/>
      <c r="C51" s="11"/>
      <c r="D51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topLeftCell="A41" workbookViewId="0">
      <selection activeCell="B60" sqref="B60"/>
    </sheetView>
  </sheetViews>
  <sheetFormatPr defaultRowHeight="15" x14ac:dyDescent="0.25"/>
  <cols>
    <col min="1" max="1" width="4.28515625" customWidth="1"/>
    <col min="2" max="2" width="46" customWidth="1"/>
    <col min="3" max="3" width="10.7109375" customWidth="1"/>
    <col min="4" max="4" width="9.5703125" bestFit="1" customWidth="1"/>
  </cols>
  <sheetData>
    <row r="1" spans="1:4" ht="15.75" x14ac:dyDescent="0.25">
      <c r="A1" s="1"/>
      <c r="B1" s="70" t="s">
        <v>63</v>
      </c>
      <c r="C1" s="70"/>
      <c r="D1" s="70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9" t="s">
        <v>32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8">
        <v>1</v>
      </c>
      <c r="B6" s="38" t="s">
        <v>74</v>
      </c>
      <c r="C6" s="38">
        <v>1308</v>
      </c>
      <c r="D6" s="38"/>
    </row>
    <row r="7" spans="1:4" ht="30" x14ac:dyDescent="0.25">
      <c r="A7" s="38">
        <v>2</v>
      </c>
      <c r="B7" s="38" t="s">
        <v>75</v>
      </c>
      <c r="C7" s="38">
        <v>1822</v>
      </c>
      <c r="D7" s="39"/>
    </row>
    <row r="8" spans="1:4" ht="30" x14ac:dyDescent="0.25">
      <c r="A8" s="38">
        <v>3</v>
      </c>
      <c r="B8" s="38" t="s">
        <v>76</v>
      </c>
      <c r="C8" s="38">
        <v>5319</v>
      </c>
      <c r="D8" s="39"/>
    </row>
    <row r="9" spans="1:4" x14ac:dyDescent="0.25">
      <c r="A9" s="38">
        <v>4</v>
      </c>
      <c r="B9" s="38" t="s">
        <v>77</v>
      </c>
      <c r="C9" s="38">
        <v>417</v>
      </c>
      <c r="D9" s="39"/>
    </row>
    <row r="10" spans="1:4" x14ac:dyDescent="0.25">
      <c r="A10" s="38"/>
      <c r="B10" s="39" t="s">
        <v>61</v>
      </c>
      <c r="C10" s="39">
        <f>SUM(C6:C9)</f>
        <v>8866</v>
      </c>
      <c r="D10" s="39">
        <f>C10</f>
        <v>8866</v>
      </c>
    </row>
    <row r="11" spans="1:4" x14ac:dyDescent="0.25">
      <c r="A11" s="38"/>
      <c r="B11" s="39" t="s">
        <v>7</v>
      </c>
      <c r="C11" s="39"/>
      <c r="D11" s="39"/>
    </row>
    <row r="12" spans="1:4" ht="30" x14ac:dyDescent="0.25">
      <c r="A12" s="38">
        <v>1</v>
      </c>
      <c r="B12" s="38" t="s">
        <v>93</v>
      </c>
      <c r="C12" s="38">
        <f>1365+1308+1653+1308</f>
        <v>5634</v>
      </c>
      <c r="D12" s="39">
        <f>C12+D10</f>
        <v>14500</v>
      </c>
    </row>
    <row r="13" spans="1:4" x14ac:dyDescent="0.25">
      <c r="A13" s="38"/>
      <c r="B13" s="39" t="s">
        <v>3</v>
      </c>
      <c r="C13" s="38"/>
      <c r="D13" s="44"/>
    </row>
    <row r="14" spans="1:4" x14ac:dyDescent="0.25">
      <c r="A14" s="38">
        <v>1</v>
      </c>
      <c r="B14" s="38" t="s">
        <v>105</v>
      </c>
      <c r="C14" s="38">
        <f>6430+5610+6580</f>
        <v>18620</v>
      </c>
      <c r="D14" s="38"/>
    </row>
    <row r="15" spans="1:4" x14ac:dyDescent="0.25">
      <c r="A15" s="38">
        <v>2</v>
      </c>
      <c r="B15" s="38" t="s">
        <v>106</v>
      </c>
      <c r="C15" s="38">
        <v>4042.8</v>
      </c>
      <c r="D15" s="39"/>
    </row>
    <row r="16" spans="1:4" x14ac:dyDescent="0.25">
      <c r="A16" s="38"/>
      <c r="B16" s="39" t="s">
        <v>100</v>
      </c>
      <c r="C16" s="39">
        <f>SUM(C14:C15)</f>
        <v>22662.799999999999</v>
      </c>
      <c r="D16" s="44">
        <f>C16+D12</f>
        <v>37162.800000000003</v>
      </c>
    </row>
    <row r="17" spans="1:4" x14ac:dyDescent="0.25">
      <c r="A17" s="38"/>
      <c r="B17" s="39" t="s">
        <v>9</v>
      </c>
      <c r="C17" s="39"/>
      <c r="D17" s="39"/>
    </row>
    <row r="18" spans="1:4" ht="30" x14ac:dyDescent="0.25">
      <c r="A18" s="38">
        <v>1</v>
      </c>
      <c r="B18" s="38" t="s">
        <v>113</v>
      </c>
      <c r="C18" s="38">
        <v>1240</v>
      </c>
      <c r="D18" s="39"/>
    </row>
    <row r="19" spans="1:4" x14ac:dyDescent="0.25">
      <c r="A19" s="38">
        <v>2</v>
      </c>
      <c r="B19" s="38" t="s">
        <v>114</v>
      </c>
      <c r="C19" s="38">
        <v>2370</v>
      </c>
      <c r="D19" s="38"/>
    </row>
    <row r="20" spans="1:4" x14ac:dyDescent="0.25">
      <c r="A20" s="38"/>
      <c r="B20" s="39" t="s">
        <v>111</v>
      </c>
      <c r="C20" s="39">
        <f>SUM(C18:C19)</f>
        <v>3610</v>
      </c>
      <c r="D20" s="44">
        <f>C20+D16</f>
        <v>40772.800000000003</v>
      </c>
    </row>
    <row r="21" spans="1:4" x14ac:dyDescent="0.25">
      <c r="A21" s="38"/>
      <c r="B21" s="39" t="s">
        <v>10</v>
      </c>
      <c r="C21" s="38"/>
      <c r="D21" s="39"/>
    </row>
    <row r="22" spans="1:4" ht="30" x14ac:dyDescent="0.25">
      <c r="A22" s="38">
        <v>1</v>
      </c>
      <c r="B22" s="38" t="s">
        <v>120</v>
      </c>
      <c r="C22" s="38">
        <v>1242</v>
      </c>
      <c r="D22" s="44">
        <f>C22+D20</f>
        <v>42014.8</v>
      </c>
    </row>
    <row r="23" spans="1:4" x14ac:dyDescent="0.25">
      <c r="A23" s="38"/>
      <c r="B23" s="39" t="s">
        <v>11</v>
      </c>
      <c r="C23" s="38"/>
      <c r="D23" s="39"/>
    </row>
    <row r="24" spans="1:4" ht="30" x14ac:dyDescent="0.25">
      <c r="A24" s="40">
        <v>1</v>
      </c>
      <c r="B24" s="38" t="s">
        <v>132</v>
      </c>
      <c r="C24" s="40">
        <f>1602+431+219.5+431</f>
        <v>2683.5</v>
      </c>
      <c r="D24" s="43"/>
    </row>
    <row r="25" spans="1:4" x14ac:dyDescent="0.25">
      <c r="A25" s="40">
        <v>2</v>
      </c>
      <c r="B25" s="38" t="s">
        <v>133</v>
      </c>
      <c r="C25" s="40">
        <v>790</v>
      </c>
      <c r="D25" s="45"/>
    </row>
    <row r="26" spans="1:4" x14ac:dyDescent="0.25">
      <c r="A26" s="40"/>
      <c r="B26" s="39" t="s">
        <v>130</v>
      </c>
      <c r="C26" s="43">
        <f>SUM(C24:C25)</f>
        <v>3473.5</v>
      </c>
      <c r="D26" s="58">
        <f>C26+D22</f>
        <v>45488.3</v>
      </c>
    </row>
    <row r="27" spans="1:4" x14ac:dyDescent="0.25">
      <c r="A27" s="40"/>
      <c r="B27" s="39" t="s">
        <v>12</v>
      </c>
      <c r="C27" s="43"/>
      <c r="D27" s="58"/>
    </row>
    <row r="28" spans="1:4" ht="30" x14ac:dyDescent="0.25">
      <c r="A28" s="40">
        <v>1</v>
      </c>
      <c r="B28" s="38" t="s">
        <v>140</v>
      </c>
      <c r="C28" s="40">
        <v>418</v>
      </c>
      <c r="D28" s="11"/>
    </row>
    <row r="29" spans="1:4" x14ac:dyDescent="0.25">
      <c r="A29" s="40">
        <v>2</v>
      </c>
      <c r="B29" s="38" t="s">
        <v>141</v>
      </c>
      <c r="C29" s="40">
        <v>798</v>
      </c>
      <c r="D29" s="11"/>
    </row>
    <row r="30" spans="1:4" x14ac:dyDescent="0.25">
      <c r="A30" s="40">
        <v>3</v>
      </c>
      <c r="B30" s="38" t="s">
        <v>142</v>
      </c>
      <c r="C30" s="40">
        <v>418</v>
      </c>
      <c r="D30" s="58"/>
    </row>
    <row r="31" spans="1:4" ht="45" x14ac:dyDescent="0.25">
      <c r="A31" s="40">
        <v>4</v>
      </c>
      <c r="B31" s="38" t="s">
        <v>143</v>
      </c>
      <c r="C31" s="40">
        <f>453+1022+1382</f>
        <v>2857</v>
      </c>
      <c r="D31" s="58"/>
    </row>
    <row r="32" spans="1:4" x14ac:dyDescent="0.25">
      <c r="A32" s="40">
        <v>5</v>
      </c>
      <c r="B32" s="39" t="s">
        <v>138</v>
      </c>
      <c r="C32" s="43">
        <f>SUM(C28:C31)</f>
        <v>4491</v>
      </c>
      <c r="D32" s="58">
        <f>C32+D26</f>
        <v>49979.3</v>
      </c>
    </row>
    <row r="33" spans="1:4" x14ac:dyDescent="0.25">
      <c r="A33" s="40"/>
      <c r="B33" s="39" t="s">
        <v>13</v>
      </c>
      <c r="C33" s="40"/>
      <c r="D33" s="58"/>
    </row>
    <row r="34" spans="1:4" ht="30" x14ac:dyDescent="0.25">
      <c r="A34" s="40">
        <v>1</v>
      </c>
      <c r="B34" s="38" t="s">
        <v>154</v>
      </c>
      <c r="C34" s="40">
        <f>1194+1268</f>
        <v>2462</v>
      </c>
      <c r="D34" s="58"/>
    </row>
    <row r="35" spans="1:4" x14ac:dyDescent="0.25">
      <c r="A35" s="40">
        <v>2</v>
      </c>
      <c r="B35" s="38" t="s">
        <v>151</v>
      </c>
      <c r="C35" s="40">
        <v>467</v>
      </c>
      <c r="D35" s="58"/>
    </row>
    <row r="36" spans="1:4" ht="30" x14ac:dyDescent="0.25">
      <c r="A36" s="40">
        <v>3</v>
      </c>
      <c r="B36" s="38" t="s">
        <v>152</v>
      </c>
      <c r="C36" s="40">
        <v>4535</v>
      </c>
      <c r="D36" s="58"/>
    </row>
    <row r="37" spans="1:4" ht="30" x14ac:dyDescent="0.25">
      <c r="A37" s="40">
        <v>4</v>
      </c>
      <c r="B37" s="38" t="s">
        <v>153</v>
      </c>
      <c r="C37" s="40">
        <v>1672</v>
      </c>
      <c r="D37" s="58"/>
    </row>
    <row r="38" spans="1:4" x14ac:dyDescent="0.25">
      <c r="A38" s="40">
        <v>5</v>
      </c>
      <c r="B38" s="38" t="s">
        <v>155</v>
      </c>
      <c r="C38" s="40">
        <v>3450</v>
      </c>
      <c r="D38" s="58"/>
    </row>
    <row r="39" spans="1:4" x14ac:dyDescent="0.25">
      <c r="A39" s="40"/>
      <c r="B39" s="39" t="s">
        <v>150</v>
      </c>
      <c r="C39" s="43">
        <f>SUM(C34:C38)</f>
        <v>12586</v>
      </c>
      <c r="D39" s="58">
        <f>C39+D32</f>
        <v>62565.3</v>
      </c>
    </row>
    <row r="40" spans="1:4" x14ac:dyDescent="0.25">
      <c r="A40" s="40"/>
      <c r="B40" s="39" t="s">
        <v>14</v>
      </c>
      <c r="C40" s="40"/>
      <c r="D40" s="58"/>
    </row>
    <row r="41" spans="1:4" ht="30" x14ac:dyDescent="0.25">
      <c r="A41" s="40">
        <v>1</v>
      </c>
      <c r="B41" s="38" t="s">
        <v>165</v>
      </c>
      <c r="C41" s="40">
        <v>847</v>
      </c>
      <c r="D41" s="58"/>
    </row>
    <row r="42" spans="1:4" ht="30" x14ac:dyDescent="0.25">
      <c r="A42" s="40">
        <v>2</v>
      </c>
      <c r="B42" s="38" t="s">
        <v>166</v>
      </c>
      <c r="C42" s="40">
        <v>834</v>
      </c>
      <c r="D42" s="58"/>
    </row>
    <row r="43" spans="1:4" x14ac:dyDescent="0.25">
      <c r="A43" s="40">
        <v>3</v>
      </c>
      <c r="B43" s="38" t="s">
        <v>105</v>
      </c>
      <c r="C43" s="40">
        <v>16151</v>
      </c>
      <c r="D43" s="58"/>
    </row>
    <row r="44" spans="1:4" x14ac:dyDescent="0.25">
      <c r="A44" s="40"/>
      <c r="B44" s="39" t="s">
        <v>163</v>
      </c>
      <c r="C44" s="43">
        <f>SUM(C41:C43)</f>
        <v>17832</v>
      </c>
      <c r="D44" s="58">
        <f>C44+D39</f>
        <v>80397.3</v>
      </c>
    </row>
    <row r="45" spans="1:4" x14ac:dyDescent="0.25">
      <c r="A45" s="40"/>
      <c r="B45" s="39" t="s">
        <v>15</v>
      </c>
      <c r="C45" s="40"/>
      <c r="D45" s="58"/>
    </row>
    <row r="46" spans="1:4" x14ac:dyDescent="0.25">
      <c r="A46" s="40">
        <v>1</v>
      </c>
      <c r="B46" s="38" t="s">
        <v>174</v>
      </c>
      <c r="C46" s="40">
        <v>1299</v>
      </c>
      <c r="D46" s="58"/>
    </row>
    <row r="47" spans="1:4" ht="30" x14ac:dyDescent="0.25">
      <c r="A47" s="40">
        <v>2</v>
      </c>
      <c r="B47" s="38" t="s">
        <v>175</v>
      </c>
      <c r="C47" s="40">
        <v>2210</v>
      </c>
      <c r="D47" s="58"/>
    </row>
    <row r="48" spans="1:4" ht="30" x14ac:dyDescent="0.25">
      <c r="A48" s="40">
        <v>3</v>
      </c>
      <c r="B48" s="38" t="s">
        <v>176</v>
      </c>
      <c r="C48" s="40">
        <v>3738.5</v>
      </c>
      <c r="D48" s="58"/>
    </row>
    <row r="49" spans="1:4" x14ac:dyDescent="0.25">
      <c r="A49" s="40">
        <v>4</v>
      </c>
      <c r="B49" s="38" t="s">
        <v>177</v>
      </c>
      <c r="C49" s="40">
        <v>2370</v>
      </c>
      <c r="D49" s="58"/>
    </row>
    <row r="50" spans="1:4" ht="30" x14ac:dyDescent="0.25">
      <c r="A50" s="40">
        <v>5</v>
      </c>
      <c r="B50" s="38" t="s">
        <v>178</v>
      </c>
      <c r="C50" s="40">
        <v>1413</v>
      </c>
      <c r="D50" s="58"/>
    </row>
    <row r="51" spans="1:4" x14ac:dyDescent="0.25">
      <c r="A51" s="40"/>
      <c r="B51" s="39" t="s">
        <v>172</v>
      </c>
      <c r="C51" s="43">
        <f>SUM(C46:C50)</f>
        <v>11030.5</v>
      </c>
      <c r="D51" s="58">
        <f>C51+D44</f>
        <v>91427.8</v>
      </c>
    </row>
    <row r="52" spans="1:4" x14ac:dyDescent="0.25">
      <c r="A52" s="40"/>
      <c r="B52" s="39" t="s">
        <v>16</v>
      </c>
      <c r="C52" s="40"/>
      <c r="D52" s="58"/>
    </row>
    <row r="53" spans="1:4" ht="30" x14ac:dyDescent="0.25">
      <c r="A53" s="40">
        <v>1</v>
      </c>
      <c r="B53" s="38" t="s">
        <v>185</v>
      </c>
      <c r="C53" s="40">
        <f>1299+2260</f>
        <v>3559</v>
      </c>
      <c r="D53" s="58"/>
    </row>
    <row r="54" spans="1:4" ht="30" x14ac:dyDescent="0.25">
      <c r="A54" s="40">
        <v>2</v>
      </c>
      <c r="B54" s="38" t="s">
        <v>187</v>
      </c>
      <c r="C54" s="40">
        <f>1321+1629.5</f>
        <v>2950.5</v>
      </c>
      <c r="D54" s="58"/>
    </row>
    <row r="55" spans="1:4" ht="30" x14ac:dyDescent="0.25">
      <c r="A55" s="40">
        <v>3</v>
      </c>
      <c r="B55" s="38" t="s">
        <v>186</v>
      </c>
      <c r="C55" s="40">
        <v>1600.7</v>
      </c>
      <c r="D55" s="58"/>
    </row>
    <row r="56" spans="1:4" x14ac:dyDescent="0.25">
      <c r="A56" s="40"/>
      <c r="B56" s="39" t="s">
        <v>183</v>
      </c>
      <c r="C56" s="43">
        <f>SUM(C53:C55)</f>
        <v>8110.2</v>
      </c>
      <c r="D56" s="58">
        <f>C56+D51</f>
        <v>99538</v>
      </c>
    </row>
    <row r="57" spans="1:4" x14ac:dyDescent="0.25">
      <c r="A57" s="10"/>
      <c r="B57" s="39" t="s">
        <v>17</v>
      </c>
      <c r="C57" s="38"/>
      <c r="D57" s="12"/>
    </row>
    <row r="58" spans="1:4" ht="30" x14ac:dyDescent="0.25">
      <c r="A58" s="10">
        <v>1</v>
      </c>
      <c r="B58" s="38" t="s">
        <v>189</v>
      </c>
      <c r="C58" s="38">
        <f>1591+1701</f>
        <v>3292</v>
      </c>
      <c r="D58" s="12"/>
    </row>
    <row r="59" spans="1:4" ht="30" x14ac:dyDescent="0.25">
      <c r="A59" s="10">
        <v>2</v>
      </c>
      <c r="B59" s="38" t="s">
        <v>191</v>
      </c>
      <c r="C59" s="38">
        <f>1997+1591+1646</f>
        <v>5234</v>
      </c>
      <c r="D59" s="12"/>
    </row>
    <row r="60" spans="1:4" ht="30" x14ac:dyDescent="0.25">
      <c r="A60" s="10">
        <v>3</v>
      </c>
      <c r="B60" s="38" t="s">
        <v>190</v>
      </c>
      <c r="C60" s="38">
        <v>790</v>
      </c>
      <c r="D60" s="12"/>
    </row>
    <row r="61" spans="1:4" ht="30" x14ac:dyDescent="0.25">
      <c r="A61" s="10">
        <v>4</v>
      </c>
      <c r="B61" s="38" t="s">
        <v>192</v>
      </c>
      <c r="C61" s="38">
        <v>1580</v>
      </c>
      <c r="D61" s="12"/>
    </row>
    <row r="62" spans="1:4" x14ac:dyDescent="0.25">
      <c r="A62" s="10"/>
      <c r="B62" s="39" t="s">
        <v>193</v>
      </c>
      <c r="C62" s="39">
        <f>SUM(C58:C61)</f>
        <v>10896</v>
      </c>
      <c r="D62" s="11">
        <f>C62+D56</f>
        <v>110434</v>
      </c>
    </row>
    <row r="63" spans="1:4" x14ac:dyDescent="0.25">
      <c r="A63" s="40"/>
      <c r="B63" s="38"/>
      <c r="C63" s="40"/>
      <c r="D63" s="11"/>
    </row>
    <row r="64" spans="1:4" x14ac:dyDescent="0.25">
      <c r="A64" s="40"/>
      <c r="B64" s="39"/>
      <c r="C64" s="43"/>
      <c r="D64" s="58"/>
    </row>
    <row r="65" spans="1:4" x14ac:dyDescent="0.25">
      <c r="A65" s="40"/>
      <c r="B65" s="39"/>
      <c r="C65" s="43"/>
      <c r="D65" s="58"/>
    </row>
    <row r="66" spans="1:4" x14ac:dyDescent="0.25">
      <c r="A66" s="40"/>
      <c r="B66" s="38"/>
      <c r="C66" s="40"/>
      <c r="D66" s="58"/>
    </row>
    <row r="67" spans="1:4" x14ac:dyDescent="0.25">
      <c r="A67" s="40"/>
      <c r="B67" s="38"/>
      <c r="C67" s="40"/>
      <c r="D67" s="58"/>
    </row>
    <row r="68" spans="1:4" x14ac:dyDescent="0.25">
      <c r="A68" s="40"/>
      <c r="B68" s="39"/>
      <c r="C68" s="43"/>
      <c r="D68" s="58"/>
    </row>
    <row r="69" spans="1:4" x14ac:dyDescent="0.25">
      <c r="A69" s="40"/>
      <c r="B69" s="39"/>
      <c r="C69" s="43"/>
      <c r="D69" s="58"/>
    </row>
    <row r="70" spans="1:4" x14ac:dyDescent="0.25">
      <c r="A70" s="40"/>
      <c r="B70" s="39"/>
      <c r="C70" s="43"/>
      <c r="D70" s="58"/>
    </row>
    <row r="71" spans="1:4" x14ac:dyDescent="0.25">
      <c r="A71" s="40"/>
      <c r="B71" s="38"/>
      <c r="C71" s="40"/>
      <c r="D71" s="11"/>
    </row>
    <row r="72" spans="1:4" x14ac:dyDescent="0.25">
      <c r="A72" s="40"/>
      <c r="B72" s="38"/>
      <c r="C72" s="40"/>
      <c r="D72" s="58"/>
    </row>
    <row r="73" spans="1:4" x14ac:dyDescent="0.25">
      <c r="A73" s="40"/>
      <c r="B73" s="39"/>
      <c r="C73" s="43"/>
      <c r="D73" s="58"/>
    </row>
    <row r="74" spans="1:4" x14ac:dyDescent="0.25">
      <c r="A74" s="40"/>
      <c r="B74" s="38"/>
      <c r="C74" s="40"/>
      <c r="D74" s="58"/>
    </row>
    <row r="75" spans="1:4" x14ac:dyDescent="0.25">
      <c r="A75" s="12"/>
      <c r="B75" s="39"/>
      <c r="C75" s="43"/>
      <c r="D75" s="4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workbookViewId="0">
      <selection activeCell="A5" sqref="A5:D16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7.25" customHeight="1" x14ac:dyDescent="0.25">
      <c r="A3" s="1"/>
      <c r="B3" s="70" t="s">
        <v>5</v>
      </c>
      <c r="C3" s="70"/>
      <c r="D3" s="70"/>
      <c r="E3" s="1"/>
      <c r="F3" s="1"/>
      <c r="G3" s="1"/>
      <c r="H3" s="1"/>
    </row>
    <row r="4" spans="1:8" ht="30" x14ac:dyDescent="0.25">
      <c r="A4" s="7"/>
      <c r="B4" s="27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39"/>
      <c r="B5" s="39" t="s">
        <v>12</v>
      </c>
      <c r="C5" s="38"/>
      <c r="D5" s="39"/>
      <c r="E5" s="1"/>
      <c r="F5" s="1"/>
      <c r="G5" s="1"/>
      <c r="H5" s="1"/>
    </row>
    <row r="6" spans="1:8" ht="30" x14ac:dyDescent="0.25">
      <c r="A6" s="38">
        <v>1</v>
      </c>
      <c r="B6" s="38" t="s">
        <v>146</v>
      </c>
      <c r="C6" s="46">
        <v>28766.84</v>
      </c>
      <c r="D6" s="39">
        <f>C6</f>
        <v>28766.84</v>
      </c>
    </row>
    <row r="7" spans="1:8" x14ac:dyDescent="0.25">
      <c r="A7" s="38"/>
      <c r="B7" s="39" t="s">
        <v>13</v>
      </c>
      <c r="C7" s="46"/>
      <c r="D7" s="39"/>
    </row>
    <row r="8" spans="1:8" x14ac:dyDescent="0.25">
      <c r="A8" s="40">
        <v>1</v>
      </c>
      <c r="B8" s="38" t="s">
        <v>156</v>
      </c>
      <c r="C8" s="59">
        <v>138903.6</v>
      </c>
      <c r="D8" s="43">
        <f>C8+D6</f>
        <v>167670.44</v>
      </c>
    </row>
    <row r="9" spans="1:8" x14ac:dyDescent="0.25">
      <c r="A9" s="40"/>
      <c r="B9" s="39" t="s">
        <v>14</v>
      </c>
      <c r="C9" s="47"/>
      <c r="D9" s="48"/>
    </row>
    <row r="10" spans="1:8" x14ac:dyDescent="0.25">
      <c r="A10" s="49">
        <v>1</v>
      </c>
      <c r="B10" s="66" t="s">
        <v>156</v>
      </c>
      <c r="C10" s="40">
        <v>28531.7</v>
      </c>
      <c r="D10" s="43"/>
    </row>
    <row r="11" spans="1:8" x14ac:dyDescent="0.25">
      <c r="A11" s="51">
        <v>2</v>
      </c>
      <c r="B11" s="52" t="s">
        <v>167</v>
      </c>
      <c r="C11" s="53">
        <v>50932.2</v>
      </c>
      <c r="D11" s="54"/>
    </row>
    <row r="12" spans="1:8" x14ac:dyDescent="0.25">
      <c r="A12" s="40">
        <v>3</v>
      </c>
      <c r="B12" s="52" t="s">
        <v>168</v>
      </c>
      <c r="C12" s="40">
        <v>156870.79999999999</v>
      </c>
      <c r="D12" s="43"/>
    </row>
    <row r="13" spans="1:8" x14ac:dyDescent="0.25">
      <c r="A13" s="40">
        <v>4</v>
      </c>
      <c r="B13" s="52" t="s">
        <v>169</v>
      </c>
      <c r="C13" s="40">
        <v>33162.800000000003</v>
      </c>
      <c r="D13" s="45"/>
    </row>
    <row r="14" spans="1:8" x14ac:dyDescent="0.25">
      <c r="A14" s="40"/>
      <c r="B14" s="68" t="s">
        <v>163</v>
      </c>
      <c r="C14" s="43">
        <f>SUM(C10:C13)</f>
        <v>269497.5</v>
      </c>
      <c r="D14" s="43">
        <f>C14+D8</f>
        <v>437167.94</v>
      </c>
    </row>
    <row r="15" spans="1:8" x14ac:dyDescent="0.25">
      <c r="A15" s="40"/>
      <c r="B15" s="39" t="s">
        <v>16</v>
      </c>
      <c r="C15" s="57"/>
      <c r="D15" s="45"/>
    </row>
    <row r="16" spans="1:8" x14ac:dyDescent="0.25">
      <c r="A16" s="40">
        <v>1</v>
      </c>
      <c r="B16" s="40" t="s">
        <v>188</v>
      </c>
      <c r="C16" s="40">
        <v>4242.7</v>
      </c>
      <c r="D16" s="40">
        <f>C16+D14</f>
        <v>441410.64</v>
      </c>
    </row>
    <row r="17" spans="1:4" x14ac:dyDescent="0.25">
      <c r="A17" s="40"/>
      <c r="B17" s="60"/>
      <c r="C17" s="40"/>
      <c r="D17" s="43"/>
    </row>
    <row r="18" spans="1:4" x14ac:dyDescent="0.25">
      <c r="A18" s="40"/>
      <c r="B18" s="60"/>
      <c r="C18" s="40"/>
      <c r="D18" s="43"/>
    </row>
    <row r="19" spans="1:4" x14ac:dyDescent="0.25">
      <c r="A19" s="40"/>
      <c r="B19" s="41"/>
      <c r="C19" s="57"/>
      <c r="D19" s="43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57"/>
    </row>
    <row r="22" spans="1:4" x14ac:dyDescent="0.25">
      <c r="A22" s="40"/>
      <c r="B22" s="38"/>
      <c r="C22" s="57"/>
      <c r="D22" s="40"/>
    </row>
    <row r="23" spans="1:4" x14ac:dyDescent="0.25">
      <c r="A23" s="40"/>
      <c r="B23" s="43"/>
      <c r="C23" s="45"/>
      <c r="D23" s="45"/>
    </row>
    <row r="24" spans="1:4" x14ac:dyDescent="0.25">
      <c r="A24" s="40"/>
      <c r="B24" s="43"/>
      <c r="C24" s="40"/>
      <c r="D24" s="40"/>
    </row>
    <row r="25" spans="1:4" ht="18.75" customHeight="1" x14ac:dyDescent="0.25">
      <c r="A25" s="40"/>
      <c r="B25" s="38"/>
      <c r="C25" s="40"/>
      <c r="D25" s="40"/>
    </row>
    <row r="26" spans="1:4" x14ac:dyDescent="0.25">
      <c r="A26" s="40"/>
      <c r="B26" s="38"/>
      <c r="C26" s="40"/>
      <c r="D26" s="43"/>
    </row>
    <row r="27" spans="1:4" x14ac:dyDescent="0.25">
      <c r="A27" s="40"/>
      <c r="B27" s="40"/>
      <c r="C27" s="40"/>
      <c r="D27" s="45"/>
    </row>
    <row r="28" spans="1:4" x14ac:dyDescent="0.25">
      <c r="A28" s="40"/>
      <c r="B28" s="43"/>
      <c r="C28" s="43"/>
      <c r="D28" s="45"/>
    </row>
    <row r="29" spans="1:4" x14ac:dyDescent="0.25">
      <c r="A29" s="40"/>
      <c r="B29" s="43"/>
      <c r="C29" s="43"/>
      <c r="D29" s="43"/>
    </row>
    <row r="30" spans="1:4" x14ac:dyDescent="0.25">
      <c r="A30" s="40"/>
      <c r="B30" s="40"/>
      <c r="C30" s="43"/>
      <c r="D30" s="45"/>
    </row>
    <row r="31" spans="1:4" x14ac:dyDescent="0.25">
      <c r="A31" s="40"/>
      <c r="B31" s="43"/>
      <c r="C31" s="43"/>
      <c r="D31" s="43"/>
    </row>
    <row r="32" spans="1:4" x14ac:dyDescent="0.25">
      <c r="A32" s="40"/>
      <c r="B32" s="38"/>
      <c r="C32" s="43"/>
      <c r="D32" s="45"/>
    </row>
    <row r="33" spans="1:4" x14ac:dyDescent="0.25">
      <c r="A33" s="40"/>
      <c r="B33" s="43"/>
      <c r="C33" s="43"/>
      <c r="D33" s="43"/>
    </row>
    <row r="34" spans="1:4" x14ac:dyDescent="0.25">
      <c r="A34" s="40"/>
      <c r="B34" s="38"/>
      <c r="C34" s="43"/>
      <c r="D34" s="45"/>
    </row>
    <row r="35" spans="1:4" x14ac:dyDescent="0.25">
      <c r="A35" s="40"/>
      <c r="B35" s="43"/>
      <c r="C35" s="43"/>
      <c r="D35" s="43"/>
    </row>
    <row r="36" spans="1:4" x14ac:dyDescent="0.25">
      <c r="A36" s="40"/>
      <c r="B36" s="43"/>
      <c r="C36" s="43"/>
      <c r="D36" s="43"/>
    </row>
    <row r="37" spans="1:4" x14ac:dyDescent="0.25">
      <c r="A37" s="40"/>
      <c r="B37" s="43"/>
      <c r="C37" s="43"/>
      <c r="D37" s="43"/>
    </row>
    <row r="38" spans="1:4" x14ac:dyDescent="0.25">
      <c r="A38" s="40"/>
      <c r="B38" s="43"/>
      <c r="C38" s="43"/>
      <c r="D38" s="43"/>
    </row>
    <row r="39" spans="1:4" x14ac:dyDescent="0.25">
      <c r="A39" s="40"/>
      <c r="B39" s="43"/>
      <c r="C39" s="43"/>
      <c r="D39" s="43"/>
    </row>
    <row r="40" spans="1:4" x14ac:dyDescent="0.25">
      <c r="A40" s="40"/>
      <c r="B40" s="43"/>
      <c r="C40" s="43"/>
      <c r="D40" s="43"/>
    </row>
    <row r="41" spans="1:4" x14ac:dyDescent="0.25">
      <c r="A41" s="40"/>
      <c r="B41" s="43"/>
      <c r="C41" s="43"/>
      <c r="D41" s="43"/>
    </row>
    <row r="42" spans="1:4" x14ac:dyDescent="0.25">
      <c r="A42" s="40"/>
      <c r="B42" s="43"/>
      <c r="C42" s="43"/>
      <c r="D42" s="43"/>
    </row>
    <row r="43" spans="1:4" x14ac:dyDescent="0.25">
      <c r="A43" s="40"/>
      <c r="B43" s="43"/>
      <c r="C43" s="43"/>
      <c r="D43" s="43"/>
    </row>
    <row r="44" spans="1:4" x14ac:dyDescent="0.25">
      <c r="A44" s="40"/>
      <c r="B44" s="40"/>
      <c r="C44" s="40"/>
      <c r="D44" s="43"/>
    </row>
    <row r="45" spans="1:4" x14ac:dyDescent="0.25">
      <c r="A45" s="40"/>
      <c r="B45" s="43"/>
      <c r="C45" s="40"/>
      <c r="D45" s="40"/>
    </row>
    <row r="46" spans="1:4" x14ac:dyDescent="0.25">
      <c r="A46" s="40"/>
      <c r="B46" s="40"/>
      <c r="C46" s="40"/>
      <c r="D46" s="43"/>
    </row>
    <row r="47" spans="1:4" x14ac:dyDescent="0.25">
      <c r="A47" s="40"/>
      <c r="B47" s="40"/>
      <c r="C47" s="40"/>
      <c r="D47" s="40"/>
    </row>
    <row r="48" spans="1:4" x14ac:dyDescent="0.25">
      <c r="A48" s="40"/>
      <c r="B48" s="43"/>
      <c r="C48" s="43"/>
      <c r="D48" s="43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  <col min="3" max="3" width="9.7109375" customWidth="1"/>
  </cols>
  <sheetData>
    <row r="1" spans="1:4" ht="15.75" x14ac:dyDescent="0.25">
      <c r="A1" s="1"/>
      <c r="B1" s="70" t="s">
        <v>63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36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61"/>
      <c r="B5" s="62"/>
      <c r="C5" s="61"/>
      <c r="D5" s="61"/>
    </row>
    <row r="6" spans="1:4" x14ac:dyDescent="0.25">
      <c r="A6" s="38"/>
      <c r="B6" s="38"/>
      <c r="C6" s="46"/>
      <c r="D6" s="39"/>
    </row>
    <row r="7" spans="1:4" x14ac:dyDescent="0.25">
      <c r="A7" s="43"/>
      <c r="B7" s="40"/>
      <c r="C7" s="47"/>
      <c r="D7" s="43"/>
    </row>
    <row r="8" spans="1:4" x14ac:dyDescent="0.25">
      <c r="A8" s="40"/>
      <c r="B8" s="39"/>
      <c r="C8" s="59"/>
      <c r="D8" s="48"/>
    </row>
    <row r="9" spans="1:4" x14ac:dyDescent="0.25">
      <c r="A9" s="49"/>
      <c r="B9" s="50"/>
      <c r="C9" s="43"/>
      <c r="D9" s="43"/>
    </row>
    <row r="10" spans="1:4" x14ac:dyDescent="0.25">
      <c r="A10" s="51"/>
      <c r="B10" s="63"/>
      <c r="C10" s="64"/>
      <c r="D10" s="65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41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43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43"/>
      <c r="C26" s="43"/>
      <c r="D26" s="43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3"/>
      <c r="C28" s="43"/>
      <c r="D28" s="43"/>
    </row>
    <row r="29" spans="1:4" x14ac:dyDescent="0.25">
      <c r="A29" s="40"/>
      <c r="B29" s="43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3"/>
      <c r="C31" s="43"/>
      <c r="D31" s="43"/>
    </row>
    <row r="32" spans="1:4" x14ac:dyDescent="0.25">
      <c r="A32" s="55"/>
      <c r="B32" s="55"/>
      <c r="C32" s="55"/>
      <c r="D32" s="5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 x14ac:dyDescent="0.35">
      <c r="A1" s="1"/>
      <c r="B1" s="70" t="s">
        <v>78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 t="s">
        <v>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2</v>
      </c>
      <c r="C5" s="39"/>
      <c r="D5" s="38"/>
      <c r="E5" s="1"/>
      <c r="F5" s="1"/>
      <c r="G5" s="1"/>
      <c r="H5" s="1"/>
    </row>
    <row r="6" spans="1:8" s="1" customFormat="1" ht="30" x14ac:dyDescent="0.25">
      <c r="A6" s="38">
        <v>1</v>
      </c>
      <c r="B6" s="56" t="s">
        <v>79</v>
      </c>
      <c r="C6" s="38">
        <v>18895.900000000001</v>
      </c>
      <c r="D6" s="39">
        <f>C6</f>
        <v>18895.900000000001</v>
      </c>
    </row>
    <row r="7" spans="1:8" s="1" customFormat="1" x14ac:dyDescent="0.25">
      <c r="A7" s="40"/>
      <c r="B7" s="39" t="s">
        <v>11</v>
      </c>
      <c r="C7" s="40"/>
      <c r="D7" s="39"/>
    </row>
    <row r="8" spans="1:8" s="1" customFormat="1" x14ac:dyDescent="0.25">
      <c r="A8" s="40">
        <v>1</v>
      </c>
      <c r="B8" s="38" t="s">
        <v>127</v>
      </c>
      <c r="C8" s="43">
        <v>10004.799999999999</v>
      </c>
      <c r="D8" s="39">
        <f>C8+D6</f>
        <v>28900.7</v>
      </c>
    </row>
    <row r="9" spans="1:8" s="5" customFormat="1" x14ac:dyDescent="0.25">
      <c r="A9" s="40"/>
      <c r="B9" s="39" t="s">
        <v>12</v>
      </c>
      <c r="C9" s="40"/>
      <c r="D9" s="43"/>
    </row>
    <row r="10" spans="1:8" ht="30" x14ac:dyDescent="0.25">
      <c r="A10" s="40">
        <v>1</v>
      </c>
      <c r="B10" s="38" t="s">
        <v>145</v>
      </c>
      <c r="C10" s="40">
        <v>33631.599999999999</v>
      </c>
      <c r="D10" s="43">
        <f>C10+D8</f>
        <v>62532.3</v>
      </c>
    </row>
    <row r="11" spans="1:8" x14ac:dyDescent="0.25">
      <c r="A11" s="40"/>
      <c r="B11" s="39" t="s">
        <v>17</v>
      </c>
      <c r="C11" s="40"/>
      <c r="D11" s="40"/>
    </row>
    <row r="12" spans="1:8" s="5" customFormat="1" x14ac:dyDescent="0.25">
      <c r="A12" s="40">
        <v>1</v>
      </c>
      <c r="B12" s="38" t="s">
        <v>196</v>
      </c>
      <c r="C12" s="40">
        <v>11798.6</v>
      </c>
      <c r="D12" s="43"/>
    </row>
    <row r="13" spans="1:8" x14ac:dyDescent="0.25">
      <c r="A13" s="40">
        <v>2</v>
      </c>
      <c r="B13" s="38" t="s">
        <v>197</v>
      </c>
      <c r="C13" s="40">
        <v>16965.8</v>
      </c>
      <c r="D13" s="43"/>
    </row>
    <row r="14" spans="1:8" x14ac:dyDescent="0.25">
      <c r="A14" s="40"/>
      <c r="B14" s="39" t="s">
        <v>193</v>
      </c>
      <c r="C14" s="43">
        <f>SUM(C12:C13)</f>
        <v>28764.400000000001</v>
      </c>
      <c r="D14" s="43">
        <f>C14+D10</f>
        <v>91296.700000000012</v>
      </c>
    </row>
    <row r="15" spans="1:8" x14ac:dyDescent="0.25">
      <c r="A15" s="40"/>
      <c r="B15" s="39"/>
      <c r="C15" s="43"/>
      <c r="D15" s="43"/>
    </row>
    <row r="16" spans="1:8" x14ac:dyDescent="0.25">
      <c r="A16" s="40"/>
      <c r="B16" s="38"/>
      <c r="C16" s="43"/>
      <c r="D16" s="43"/>
    </row>
    <row r="17" spans="1:4" x14ac:dyDescent="0.25">
      <c r="A17" s="40"/>
      <c r="B17" s="39"/>
      <c r="C17" s="43"/>
      <c r="D17" s="43"/>
    </row>
    <row r="18" spans="1:4" x14ac:dyDescent="0.25">
      <c r="A18" s="40"/>
      <c r="B18" s="38"/>
      <c r="C18" s="40"/>
      <c r="D18" s="43"/>
    </row>
    <row r="19" spans="1:4" x14ac:dyDescent="0.25">
      <c r="A19" s="40"/>
      <c r="B19" s="38"/>
      <c r="C19" s="40"/>
      <c r="D19" s="40"/>
    </row>
    <row r="20" spans="1:4" x14ac:dyDescent="0.25">
      <c r="A20" s="40"/>
      <c r="B20" s="38"/>
      <c r="C20" s="40"/>
      <c r="D20" s="43"/>
    </row>
    <row r="21" spans="1:4" x14ac:dyDescent="0.25">
      <c r="A21" s="40"/>
      <c r="B21" s="39"/>
      <c r="C21" s="43"/>
      <c r="D21" s="43"/>
    </row>
    <row r="22" spans="1:4" x14ac:dyDescent="0.25">
      <c r="A22" s="40"/>
      <c r="B22" s="39"/>
      <c r="C22" s="40"/>
      <c r="D22" s="40"/>
    </row>
    <row r="23" spans="1:4" x14ac:dyDescent="0.25">
      <c r="A23" s="40"/>
      <c r="B23" s="38"/>
      <c r="C23" s="40"/>
      <c r="D23" s="43"/>
    </row>
    <row r="24" spans="1:4" x14ac:dyDescent="0.25">
      <c r="A24" s="40"/>
      <c r="B24" s="38"/>
      <c r="C24" s="40"/>
      <c r="D24" s="43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39"/>
      <c r="C26" s="43"/>
      <c r="D26" s="43"/>
    </row>
    <row r="27" spans="1:4" x14ac:dyDescent="0.25">
      <c r="A27" s="40"/>
      <c r="B27" s="38"/>
      <c r="C27" s="40"/>
      <c r="D27" s="43"/>
    </row>
    <row r="28" spans="1:4" x14ac:dyDescent="0.25">
      <c r="A28" s="40"/>
      <c r="B28" s="38"/>
      <c r="C28" s="40"/>
      <c r="D28" s="43"/>
    </row>
    <row r="29" spans="1:4" x14ac:dyDescent="0.25">
      <c r="A29" s="40"/>
      <c r="B29" s="39"/>
      <c r="C29" s="40"/>
      <c r="D29" s="43"/>
    </row>
    <row r="30" spans="1:4" x14ac:dyDescent="0.25">
      <c r="A30" s="40"/>
      <c r="B30" s="38"/>
      <c r="C30" s="40"/>
      <c r="D30" s="43"/>
    </row>
    <row r="31" spans="1:4" x14ac:dyDescent="0.25">
      <c r="A31" s="40"/>
      <c r="B31" s="38"/>
      <c r="C31" s="40"/>
      <c r="D31" s="40"/>
    </row>
    <row r="32" spans="1:4" x14ac:dyDescent="0.25">
      <c r="A32" s="40"/>
      <c r="B32" s="38"/>
      <c r="C32" s="40"/>
      <c r="D32" s="43"/>
    </row>
    <row r="33" spans="1:4" x14ac:dyDescent="0.25">
      <c r="A33" s="40"/>
      <c r="B33" s="38"/>
      <c r="C33" s="40"/>
      <c r="D33" s="43"/>
    </row>
    <row r="34" spans="1:4" x14ac:dyDescent="0.25">
      <c r="A34" s="40"/>
      <c r="B34" s="38"/>
      <c r="C34" s="40"/>
      <c r="D34" s="43"/>
    </row>
    <row r="35" spans="1:4" x14ac:dyDescent="0.25">
      <c r="A35" s="40"/>
      <c r="B35" s="38"/>
      <c r="C35" s="45"/>
      <c r="D35" s="45"/>
    </row>
    <row r="36" spans="1:4" x14ac:dyDescent="0.25">
      <c r="A36" s="40"/>
      <c r="B36" s="39"/>
      <c r="C36" s="45"/>
      <c r="D36" s="45"/>
    </row>
    <row r="37" spans="1:4" x14ac:dyDescent="0.25">
      <c r="A37" s="40"/>
      <c r="B37" s="38"/>
      <c r="C37" s="57"/>
      <c r="D37" s="45"/>
    </row>
    <row r="38" spans="1:4" x14ac:dyDescent="0.25">
      <c r="A38" s="40"/>
      <c r="B38" s="38"/>
      <c r="C38" s="57"/>
      <c r="D38" s="45"/>
    </row>
    <row r="39" spans="1:4" x14ac:dyDescent="0.25">
      <c r="A39" s="40"/>
      <c r="B39" s="38"/>
      <c r="C39" s="57"/>
      <c r="D39" s="45"/>
    </row>
    <row r="40" spans="1:4" x14ac:dyDescent="0.25">
      <c r="A40" s="40"/>
      <c r="B40" s="38"/>
      <c r="C40" s="45"/>
      <c r="D40" s="45"/>
    </row>
    <row r="41" spans="1:4" x14ac:dyDescent="0.25">
      <c r="A41" s="40"/>
      <c r="B41" s="39"/>
      <c r="C41" s="45"/>
      <c r="D41" s="45"/>
    </row>
    <row r="42" spans="1:4" x14ac:dyDescent="0.25">
      <c r="A42" s="40"/>
      <c r="B42" s="38"/>
      <c r="C42" s="45"/>
      <c r="D42" s="45"/>
    </row>
    <row r="43" spans="1:4" x14ac:dyDescent="0.25">
      <c r="A43" s="40"/>
      <c r="B43" s="38"/>
      <c r="C43" s="45"/>
      <c r="D43" s="45"/>
    </row>
    <row r="44" spans="1:4" x14ac:dyDescent="0.25">
      <c r="A44" s="40"/>
      <c r="B44" s="38"/>
      <c r="C44" s="43"/>
      <c r="D44" s="43"/>
    </row>
    <row r="45" spans="1:4" x14ac:dyDescent="0.25">
      <c r="A45" s="40"/>
      <c r="B45" s="38"/>
      <c r="C45" s="43"/>
      <c r="D45" s="43"/>
    </row>
    <row r="46" spans="1:4" x14ac:dyDescent="0.25">
      <c r="A46" s="40"/>
      <c r="B46" s="38"/>
      <c r="C46" s="43"/>
      <c r="D46" s="43"/>
    </row>
    <row r="47" spans="1:4" x14ac:dyDescent="0.25">
      <c r="A47" s="40"/>
      <c r="B47" s="38"/>
      <c r="C47" s="40"/>
      <c r="D47" s="40"/>
    </row>
    <row r="48" spans="1:4" x14ac:dyDescent="0.25">
      <c r="A48" s="40"/>
      <c r="B48" s="39"/>
      <c r="C48" s="43"/>
      <c r="D48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98D1-4D11-4E72-A46E-9B03936BA181}">
  <dimension ref="A1:H48"/>
  <sheetViews>
    <sheetView tabSelected="1" workbookViewId="0">
      <selection activeCell="D6" sqref="D6:D27"/>
    </sheetView>
  </sheetViews>
  <sheetFormatPr defaultRowHeight="15" x14ac:dyDescent="0.2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 x14ac:dyDescent="0.35">
      <c r="A1" s="1"/>
      <c r="B1" s="70" t="s">
        <v>78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/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2</v>
      </c>
      <c r="C5" s="39"/>
      <c r="D5" s="38"/>
      <c r="E5" s="1"/>
      <c r="F5" s="1"/>
      <c r="G5" s="1"/>
      <c r="H5" s="1"/>
    </row>
    <row r="6" spans="1:8" s="1" customFormat="1" ht="30" x14ac:dyDescent="0.25">
      <c r="A6" s="38">
        <v>1</v>
      </c>
      <c r="B6" s="56" t="s">
        <v>79</v>
      </c>
      <c r="C6" s="38">
        <v>18895.900000000001</v>
      </c>
      <c r="D6" s="39"/>
    </row>
    <row r="7" spans="1:8" s="1" customFormat="1" x14ac:dyDescent="0.25">
      <c r="A7" s="40"/>
      <c r="B7" s="39" t="s">
        <v>11</v>
      </c>
      <c r="C7" s="40"/>
      <c r="D7" s="39"/>
    </row>
    <row r="8" spans="1:8" s="1" customFormat="1" x14ac:dyDescent="0.25">
      <c r="A8" s="40">
        <v>1</v>
      </c>
      <c r="B8" s="38" t="s">
        <v>127</v>
      </c>
      <c r="C8" s="43">
        <v>10004.799999999999</v>
      </c>
      <c r="D8" s="39"/>
    </row>
    <row r="9" spans="1:8" s="5" customFormat="1" x14ac:dyDescent="0.25">
      <c r="A9" s="40"/>
      <c r="B9" s="39" t="s">
        <v>12</v>
      </c>
      <c r="C9" s="40"/>
      <c r="D9" s="43"/>
    </row>
    <row r="10" spans="1:8" ht="30" x14ac:dyDescent="0.25">
      <c r="A10" s="40">
        <v>1</v>
      </c>
      <c r="B10" s="38" t="s">
        <v>145</v>
      </c>
      <c r="C10" s="40">
        <v>33631.599999999999</v>
      </c>
      <c r="D10" s="43"/>
    </row>
    <row r="11" spans="1:8" x14ac:dyDescent="0.25">
      <c r="A11" s="40"/>
      <c r="B11" s="39" t="s">
        <v>17</v>
      </c>
      <c r="C11" s="40"/>
      <c r="D11" s="40"/>
    </row>
    <row r="12" spans="1:8" s="5" customFormat="1" x14ac:dyDescent="0.25">
      <c r="A12" s="40">
        <v>1</v>
      </c>
      <c r="B12" s="38" t="s">
        <v>196</v>
      </c>
      <c r="C12" s="40">
        <v>11798.6</v>
      </c>
      <c r="D12" s="43"/>
    </row>
    <row r="13" spans="1:8" x14ac:dyDescent="0.25">
      <c r="A13" s="40">
        <v>2</v>
      </c>
      <c r="B13" s="38" t="s">
        <v>197</v>
      </c>
      <c r="C13" s="40">
        <v>16965.8</v>
      </c>
      <c r="D13" s="43"/>
    </row>
    <row r="14" spans="1:8" x14ac:dyDescent="0.25">
      <c r="A14" s="40"/>
      <c r="B14" s="39" t="s">
        <v>193</v>
      </c>
      <c r="C14" s="43">
        <f>SUM(C12:C13)</f>
        <v>28764.400000000001</v>
      </c>
      <c r="D14" s="43"/>
    </row>
    <row r="15" spans="1:8" x14ac:dyDescent="0.25">
      <c r="A15" s="39"/>
      <c r="B15" s="39" t="s">
        <v>12</v>
      </c>
      <c r="C15" s="38"/>
      <c r="D15" s="39"/>
    </row>
    <row r="16" spans="1:8" ht="30" x14ac:dyDescent="0.25">
      <c r="A16" s="38">
        <v>1</v>
      </c>
      <c r="B16" s="38" t="s">
        <v>146</v>
      </c>
      <c r="C16" s="46">
        <v>28766.84</v>
      </c>
      <c r="D16" s="39"/>
    </row>
    <row r="17" spans="1:4" x14ac:dyDescent="0.25">
      <c r="A17" s="38"/>
      <c r="B17" s="39" t="s">
        <v>13</v>
      </c>
      <c r="C17" s="46"/>
      <c r="D17" s="39"/>
    </row>
    <row r="18" spans="1:4" x14ac:dyDescent="0.25">
      <c r="A18" s="40">
        <v>1</v>
      </c>
      <c r="B18" s="38" t="s">
        <v>156</v>
      </c>
      <c r="C18" s="59">
        <v>138903.6</v>
      </c>
      <c r="D18" s="43"/>
    </row>
    <row r="19" spans="1:4" x14ac:dyDescent="0.25">
      <c r="A19" s="40"/>
      <c r="B19" s="39" t="s">
        <v>14</v>
      </c>
      <c r="C19" s="47"/>
      <c r="D19" s="48"/>
    </row>
    <row r="20" spans="1:4" x14ac:dyDescent="0.25">
      <c r="A20" s="49">
        <v>1</v>
      </c>
      <c r="B20" s="66" t="s">
        <v>156</v>
      </c>
      <c r="C20" s="40">
        <v>28531.7</v>
      </c>
      <c r="D20" s="43"/>
    </row>
    <row r="21" spans="1:4" x14ac:dyDescent="0.25">
      <c r="A21" s="51">
        <v>2</v>
      </c>
      <c r="B21" s="52" t="s">
        <v>167</v>
      </c>
      <c r="C21" s="53">
        <v>50932.2</v>
      </c>
      <c r="D21" s="54"/>
    </row>
    <row r="22" spans="1:4" x14ac:dyDescent="0.25">
      <c r="A22" s="40">
        <v>3</v>
      </c>
      <c r="B22" s="52" t="s">
        <v>168</v>
      </c>
      <c r="C22" s="40">
        <v>156870.79999999999</v>
      </c>
      <c r="D22" s="43"/>
    </row>
    <row r="23" spans="1:4" x14ac:dyDescent="0.25">
      <c r="A23" s="40">
        <v>4</v>
      </c>
      <c r="B23" s="52" t="s">
        <v>169</v>
      </c>
      <c r="C23" s="40">
        <v>33162.800000000003</v>
      </c>
      <c r="D23" s="45"/>
    </row>
    <row r="24" spans="1:4" x14ac:dyDescent="0.25">
      <c r="A24" s="40"/>
      <c r="B24" s="68" t="s">
        <v>163</v>
      </c>
      <c r="C24" s="43">
        <f>SUM(C20:C23)</f>
        <v>269497.5</v>
      </c>
      <c r="D24" s="43"/>
    </row>
    <row r="25" spans="1:4" x14ac:dyDescent="0.25">
      <c r="A25" s="40"/>
      <c r="B25" s="39" t="s">
        <v>16</v>
      </c>
      <c r="C25" s="57"/>
      <c r="D25" s="45"/>
    </row>
    <row r="26" spans="1:4" x14ac:dyDescent="0.25">
      <c r="A26" s="40">
        <v>1</v>
      </c>
      <c r="B26" s="40" t="s">
        <v>188</v>
      </c>
      <c r="C26" s="40">
        <v>4242.7</v>
      </c>
      <c r="D26" s="40"/>
    </row>
    <row r="27" spans="1:4" x14ac:dyDescent="0.25">
      <c r="A27" s="40"/>
      <c r="B27" s="38"/>
      <c r="C27" s="40"/>
      <c r="D27" s="43"/>
    </row>
    <row r="28" spans="1:4" x14ac:dyDescent="0.25">
      <c r="A28" s="40"/>
      <c r="B28" s="38"/>
      <c r="C28" s="40"/>
      <c r="D28" s="43"/>
    </row>
    <row r="29" spans="1:4" x14ac:dyDescent="0.25">
      <c r="A29" s="40"/>
      <c r="B29" s="39"/>
      <c r="C29" s="40"/>
      <c r="D29" s="43"/>
    </row>
    <row r="30" spans="1:4" x14ac:dyDescent="0.25">
      <c r="A30" s="40"/>
      <c r="B30" s="38"/>
      <c r="C30" s="40"/>
      <c r="D30" s="43"/>
    </row>
    <row r="31" spans="1:4" x14ac:dyDescent="0.25">
      <c r="A31" s="40"/>
      <c r="B31" s="38"/>
      <c r="C31" s="40"/>
      <c r="D31" s="40"/>
    </row>
    <row r="32" spans="1:4" x14ac:dyDescent="0.25">
      <c r="A32" s="40"/>
      <c r="B32" s="38"/>
      <c r="C32" s="40"/>
      <c r="D32" s="43"/>
    </row>
    <row r="33" spans="1:4" x14ac:dyDescent="0.25">
      <c r="A33" s="40"/>
      <c r="B33" s="38"/>
      <c r="C33" s="40"/>
      <c r="D33" s="43"/>
    </row>
    <row r="34" spans="1:4" x14ac:dyDescent="0.25">
      <c r="A34" s="40"/>
      <c r="B34" s="38"/>
      <c r="C34" s="40"/>
      <c r="D34" s="43"/>
    </row>
    <row r="35" spans="1:4" x14ac:dyDescent="0.25">
      <c r="A35" s="40"/>
      <c r="B35" s="38"/>
      <c r="C35" s="45"/>
      <c r="D35" s="45"/>
    </row>
    <row r="36" spans="1:4" x14ac:dyDescent="0.25">
      <c r="A36" s="40"/>
      <c r="B36" s="39"/>
      <c r="C36" s="45"/>
      <c r="D36" s="45"/>
    </row>
    <row r="37" spans="1:4" x14ac:dyDescent="0.25">
      <c r="A37" s="40"/>
      <c r="B37" s="38"/>
      <c r="C37" s="57"/>
      <c r="D37" s="45"/>
    </row>
    <row r="38" spans="1:4" x14ac:dyDescent="0.25">
      <c r="A38" s="40"/>
      <c r="B38" s="38"/>
      <c r="C38" s="57"/>
      <c r="D38" s="45"/>
    </row>
    <row r="39" spans="1:4" x14ac:dyDescent="0.25">
      <c r="A39" s="40"/>
      <c r="B39" s="38"/>
      <c r="C39" s="57"/>
      <c r="D39" s="45"/>
    </row>
    <row r="40" spans="1:4" x14ac:dyDescent="0.25">
      <c r="A40" s="40"/>
      <c r="B40" s="38"/>
      <c r="C40" s="45"/>
      <c r="D40" s="45"/>
    </row>
    <row r="41" spans="1:4" x14ac:dyDescent="0.25">
      <c r="A41" s="40"/>
      <c r="B41" s="39"/>
      <c r="C41" s="45"/>
      <c r="D41" s="45"/>
    </row>
    <row r="42" spans="1:4" x14ac:dyDescent="0.25">
      <c r="A42" s="40"/>
      <c r="B42" s="38"/>
      <c r="C42" s="45"/>
      <c r="D42" s="45"/>
    </row>
    <row r="43" spans="1:4" x14ac:dyDescent="0.25">
      <c r="A43" s="40"/>
      <c r="B43" s="38"/>
      <c r="C43" s="45"/>
      <c r="D43" s="45"/>
    </row>
    <row r="44" spans="1:4" x14ac:dyDescent="0.25">
      <c r="A44" s="40"/>
      <c r="B44" s="38"/>
      <c r="C44" s="43"/>
      <c r="D44" s="43"/>
    </row>
    <row r="45" spans="1:4" x14ac:dyDescent="0.25">
      <c r="A45" s="40"/>
      <c r="B45" s="38"/>
      <c r="C45" s="43"/>
      <c r="D45" s="43"/>
    </row>
    <row r="46" spans="1:4" x14ac:dyDescent="0.25">
      <c r="A46" s="40"/>
      <c r="B46" s="38"/>
      <c r="C46" s="43"/>
      <c r="D46" s="43"/>
    </row>
    <row r="47" spans="1:4" x14ac:dyDescent="0.25">
      <c r="A47" s="40"/>
      <c r="B47" s="38"/>
      <c r="C47" s="40"/>
      <c r="D47" s="40"/>
    </row>
    <row r="48" spans="1:4" x14ac:dyDescent="0.25">
      <c r="A48" s="40"/>
      <c r="B48" s="39"/>
      <c r="C48" s="43"/>
      <c r="D48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" customWidth="1"/>
    <col min="3" max="3" width="15.425781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1" width="15.140625" customWidth="1"/>
    <col min="12" max="13" width="15.28515625" customWidth="1"/>
    <col min="14" max="14" width="19.28515625" customWidth="1"/>
  </cols>
  <sheetData>
    <row r="1" spans="1:14" ht="15.75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9" customFormat="1" ht="20.25" customHeight="1" x14ac:dyDescent="0.25">
      <c r="A3" s="8"/>
      <c r="B3" s="20" t="s">
        <v>2</v>
      </c>
      <c r="C3" s="20" t="s">
        <v>7</v>
      </c>
      <c r="D3" s="20" t="s">
        <v>3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16" t="s">
        <v>18</v>
      </c>
    </row>
    <row r="4" spans="1:14" ht="39.75" customHeight="1" x14ac:dyDescent="0.35">
      <c r="A4" s="21" t="s">
        <v>30</v>
      </c>
      <c r="B4" s="17">
        <f>B5+B6+B8</f>
        <v>83622.45</v>
      </c>
      <c r="C4" s="17">
        <f t="shared" ref="C4:N4" si="0">C5+C6+C8</f>
        <v>88822.45</v>
      </c>
      <c r="D4" s="17">
        <f t="shared" si="0"/>
        <v>87105.45</v>
      </c>
      <c r="E4" s="17">
        <f>E5+E6+E7+E8</f>
        <v>83622.45</v>
      </c>
      <c r="F4" s="17">
        <f t="shared" si="0"/>
        <v>83622.45</v>
      </c>
      <c r="G4" s="17">
        <f t="shared" si="0"/>
        <v>83622.45</v>
      </c>
      <c r="H4" s="17">
        <f t="shared" si="0"/>
        <v>83622.45</v>
      </c>
      <c r="I4" s="17">
        <f t="shared" si="0"/>
        <v>83622.45</v>
      </c>
      <c r="J4" s="17">
        <f t="shared" si="0"/>
        <v>83622.45</v>
      </c>
      <c r="K4" s="17">
        <f t="shared" si="0"/>
        <v>83622.45</v>
      </c>
      <c r="L4" s="17">
        <f t="shared" si="0"/>
        <v>83622.45</v>
      </c>
      <c r="M4" s="17">
        <f t="shared" si="0"/>
        <v>83622.45</v>
      </c>
      <c r="N4" s="17">
        <f t="shared" si="0"/>
        <v>1012152.4000000001</v>
      </c>
    </row>
    <row r="5" spans="1:14" ht="39" customHeight="1" x14ac:dyDescent="0.35">
      <c r="A5" s="21" t="s">
        <v>19</v>
      </c>
      <c r="B5" s="18">
        <v>43442.95</v>
      </c>
      <c r="C5" s="37">
        <v>43442.95</v>
      </c>
      <c r="D5" s="18">
        <v>43442.95</v>
      </c>
      <c r="E5" s="18">
        <v>43442.95</v>
      </c>
      <c r="F5" s="18">
        <v>43442.95</v>
      </c>
      <c r="G5" s="18">
        <v>43442.95</v>
      </c>
      <c r="H5" s="18">
        <v>43442.95</v>
      </c>
      <c r="I5" s="18">
        <v>43442.95</v>
      </c>
      <c r="J5" s="18">
        <v>43442.95</v>
      </c>
      <c r="K5" s="18">
        <v>43442.95</v>
      </c>
      <c r="L5" s="18">
        <v>43442.95</v>
      </c>
      <c r="M5" s="18">
        <v>43442.95</v>
      </c>
      <c r="N5" s="18">
        <f t="shared" ref="N5:N23" si="1">SUM(B5:M5)</f>
        <v>521315.40000000008</v>
      </c>
    </row>
    <row r="6" spans="1:14" ht="44.25" customHeight="1" x14ac:dyDescent="0.35">
      <c r="A6" s="21" t="s">
        <v>39</v>
      </c>
      <c r="B6" s="18">
        <v>40179.5</v>
      </c>
      <c r="C6" s="37">
        <v>40179.5</v>
      </c>
      <c r="D6" s="18">
        <v>40179.5</v>
      </c>
      <c r="E6" s="18">
        <v>40179.5</v>
      </c>
      <c r="F6" s="18">
        <v>40179.5</v>
      </c>
      <c r="G6" s="18">
        <v>40179.5</v>
      </c>
      <c r="H6" s="18">
        <v>40179.5</v>
      </c>
      <c r="I6" s="18">
        <v>40179.5</v>
      </c>
      <c r="J6" s="18">
        <v>40179.5</v>
      </c>
      <c r="K6" s="18">
        <v>40179.5</v>
      </c>
      <c r="L6" s="18">
        <v>40179.5</v>
      </c>
      <c r="M6" s="18">
        <v>40179.5</v>
      </c>
      <c r="N6" s="18">
        <f>SUM(B6:M6)</f>
        <v>482154</v>
      </c>
    </row>
    <row r="7" spans="1:14" ht="44.25" customHeight="1" x14ac:dyDescent="0.35">
      <c r="A7" s="21" t="s">
        <v>60</v>
      </c>
      <c r="B7" s="18"/>
      <c r="C7" s="3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35</v>
      </c>
      <c r="B8" s="18"/>
      <c r="C8" s="37">
        <v>5200</v>
      </c>
      <c r="D8" s="18">
        <f>3125+358</f>
        <v>3483</v>
      </c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8683</v>
      </c>
    </row>
    <row r="9" spans="1:14" ht="36" customHeight="1" x14ac:dyDescent="0.35">
      <c r="A9" s="22" t="s">
        <v>20</v>
      </c>
      <c r="B9" s="17">
        <f>B10+B11+B12+B13</f>
        <v>36964.36</v>
      </c>
      <c r="C9" s="35">
        <f t="shared" ref="C9:M9" si="2">C10+C11+C12+C13</f>
        <v>39941.46</v>
      </c>
      <c r="D9" s="17">
        <f t="shared" si="2"/>
        <v>56025.83</v>
      </c>
      <c r="E9" s="17">
        <f t="shared" si="2"/>
        <v>16150.01</v>
      </c>
      <c r="F9" s="17">
        <f t="shared" si="2"/>
        <v>23137.600000000002</v>
      </c>
      <c r="G9" s="35">
        <f>G10+G11+G12+G13</f>
        <v>20884.52</v>
      </c>
      <c r="H9" s="17">
        <f t="shared" si="2"/>
        <v>19763.580000000002</v>
      </c>
      <c r="I9" s="17">
        <f t="shared" si="2"/>
        <v>25073.3</v>
      </c>
      <c r="J9" s="35">
        <f>J10+J11+J12+J13</f>
        <v>30939.14</v>
      </c>
      <c r="K9" s="17">
        <f t="shared" si="2"/>
        <v>20651.03</v>
      </c>
      <c r="L9" s="17">
        <f t="shared" si="2"/>
        <v>20556.560000000001</v>
      </c>
      <c r="M9" s="17">
        <f t="shared" si="2"/>
        <v>20250.93</v>
      </c>
      <c r="N9" s="17">
        <f t="shared" si="1"/>
        <v>330338.32000000007</v>
      </c>
    </row>
    <row r="10" spans="1:14" ht="40.5" customHeight="1" x14ac:dyDescent="0.35">
      <c r="A10" s="21" t="s">
        <v>21</v>
      </c>
      <c r="B10" s="18">
        <v>21942</v>
      </c>
      <c r="C10" s="37">
        <v>26588.5</v>
      </c>
      <c r="D10" s="18">
        <v>16332.5</v>
      </c>
      <c r="E10" s="18">
        <v>8780.6</v>
      </c>
      <c r="F10" s="18">
        <f>5530+790+4587.2</f>
        <v>10907.2</v>
      </c>
      <c r="G10" s="18">
        <v>11678.45</v>
      </c>
      <c r="H10" s="18">
        <f>12303.75-1580</f>
        <v>10723.75</v>
      </c>
      <c r="I10" s="18">
        <v>8924.7000000000007</v>
      </c>
      <c r="J10" s="18">
        <v>7110</v>
      </c>
      <c r="K10" s="18">
        <v>6715</v>
      </c>
      <c r="L10" s="18">
        <v>8766.2999999999993</v>
      </c>
      <c r="M10" s="18">
        <v>6576.1</v>
      </c>
      <c r="N10" s="18">
        <f t="shared" si="1"/>
        <v>145045.1</v>
      </c>
    </row>
    <row r="11" spans="1:14" ht="45.75" customHeight="1" x14ac:dyDescent="0.35">
      <c r="A11" s="21" t="s">
        <v>22</v>
      </c>
      <c r="B11" s="19">
        <v>2000</v>
      </c>
      <c r="C11" s="37"/>
      <c r="D11" s="18">
        <v>11271</v>
      </c>
      <c r="E11" s="18">
        <v>2370</v>
      </c>
      <c r="F11" s="18">
        <v>3863.2</v>
      </c>
      <c r="G11" s="18">
        <v>3357.5</v>
      </c>
      <c r="H11" s="18">
        <v>1580</v>
      </c>
      <c r="I11" s="18"/>
      <c r="J11" s="18">
        <v>1828.9</v>
      </c>
      <c r="K11" s="18">
        <v>1718</v>
      </c>
      <c r="L11" s="18">
        <v>1495</v>
      </c>
      <c r="M11" s="18"/>
      <c r="N11" s="17">
        <f t="shared" si="1"/>
        <v>29483.600000000002</v>
      </c>
    </row>
    <row r="12" spans="1:14" ht="45.75" customHeight="1" x14ac:dyDescent="0.35">
      <c r="A12" s="26" t="s">
        <v>38</v>
      </c>
      <c r="B12" s="36">
        <v>8866</v>
      </c>
      <c r="C12" s="37">
        <v>5634</v>
      </c>
      <c r="D12" s="37">
        <v>22662.799999999999</v>
      </c>
      <c r="E12" s="37">
        <v>3610</v>
      </c>
      <c r="F12" s="37">
        <v>1242</v>
      </c>
      <c r="G12" s="37">
        <v>3473.5</v>
      </c>
      <c r="H12" s="37">
        <v>4491</v>
      </c>
      <c r="I12" s="37">
        <v>12586</v>
      </c>
      <c r="J12" s="37">
        <v>17832</v>
      </c>
      <c r="K12" s="37">
        <v>11030.5</v>
      </c>
      <c r="L12" s="37">
        <v>8110.2</v>
      </c>
      <c r="M12" s="37">
        <v>10896</v>
      </c>
      <c r="N12" s="35">
        <f t="shared" si="1"/>
        <v>110434</v>
      </c>
    </row>
    <row r="13" spans="1:14" ht="21.75" customHeight="1" x14ac:dyDescent="0.35">
      <c r="A13" s="21" t="s">
        <v>23</v>
      </c>
      <c r="B13" s="18">
        <v>4156.3599999999997</v>
      </c>
      <c r="C13" s="37">
        <v>7718.96</v>
      </c>
      <c r="D13" s="18">
        <v>5759.53</v>
      </c>
      <c r="E13" s="18">
        <v>1389.41</v>
      </c>
      <c r="F13" s="18">
        <v>7125.2</v>
      </c>
      <c r="G13" s="18">
        <v>2375.0700000000002</v>
      </c>
      <c r="H13" s="18">
        <v>2968.83</v>
      </c>
      <c r="I13" s="18">
        <v>3562.6</v>
      </c>
      <c r="J13" s="18">
        <v>4168.24</v>
      </c>
      <c r="K13" s="18">
        <v>1187.53</v>
      </c>
      <c r="L13" s="18">
        <v>2185.06</v>
      </c>
      <c r="M13" s="18">
        <v>2778.83</v>
      </c>
      <c r="N13" s="18">
        <f t="shared" si="1"/>
        <v>45375.619999999995</v>
      </c>
    </row>
    <row r="14" spans="1:14" ht="23.25" customHeight="1" x14ac:dyDescent="0.35">
      <c r="A14" s="22" t="s">
        <v>24</v>
      </c>
      <c r="B14" s="17">
        <f>B15+B16+B17</f>
        <v>18895.900000000001</v>
      </c>
      <c r="C14" s="35">
        <f t="shared" ref="C14:N14" si="3">C15+C16+C17</f>
        <v>0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>G15+G16+G17</f>
        <v>10004.799999999999</v>
      </c>
      <c r="H14" s="17">
        <f t="shared" si="3"/>
        <v>62398.44</v>
      </c>
      <c r="I14" s="17">
        <f t="shared" si="3"/>
        <v>138903.6</v>
      </c>
      <c r="J14" s="17">
        <f t="shared" si="3"/>
        <v>269497.5</v>
      </c>
      <c r="K14" s="17">
        <f t="shared" si="3"/>
        <v>0</v>
      </c>
      <c r="L14" s="17">
        <f t="shared" si="3"/>
        <v>4242.7</v>
      </c>
      <c r="M14" s="17">
        <f t="shared" si="3"/>
        <v>28764.400000000001</v>
      </c>
      <c r="N14" s="17">
        <f t="shared" si="3"/>
        <v>532707.34000000008</v>
      </c>
    </row>
    <row r="15" spans="1:14" ht="42" customHeight="1" x14ac:dyDescent="0.35">
      <c r="A15" s="21" t="s">
        <v>25</v>
      </c>
      <c r="B15" s="18">
        <v>18895.900000000001</v>
      </c>
      <c r="C15" s="37"/>
      <c r="D15" s="18"/>
      <c r="E15" s="18"/>
      <c r="F15" s="18"/>
      <c r="G15" s="18">
        <v>10004.799999999999</v>
      </c>
      <c r="H15" s="18">
        <v>33631.599999999999</v>
      </c>
      <c r="I15" s="18"/>
      <c r="J15" s="18"/>
      <c r="K15" s="18"/>
      <c r="L15" s="18"/>
      <c r="M15" s="18">
        <v>28764.400000000001</v>
      </c>
      <c r="N15" s="18">
        <f t="shared" si="1"/>
        <v>91296.700000000012</v>
      </c>
    </row>
    <row r="16" spans="1:14" ht="40.5" customHeight="1" x14ac:dyDescent="0.35">
      <c r="A16" s="21" t="s">
        <v>26</v>
      </c>
      <c r="B16" s="18"/>
      <c r="C16" s="37"/>
      <c r="D16" s="18"/>
      <c r="E16" s="18"/>
      <c r="F16" s="18"/>
      <c r="G16" s="18"/>
      <c r="H16" s="18">
        <v>28766.84</v>
      </c>
      <c r="I16" s="18">
        <v>138903.6</v>
      </c>
      <c r="J16" s="18">
        <v>269497.5</v>
      </c>
      <c r="K16" s="18"/>
      <c r="L16" s="18">
        <v>4242.7</v>
      </c>
      <c r="M16" s="18"/>
      <c r="N16" s="18">
        <f t="shared" si="1"/>
        <v>441410.64</v>
      </c>
    </row>
    <row r="17" spans="1:14" ht="40.5" customHeight="1" x14ac:dyDescent="0.35">
      <c r="A17" s="26" t="s">
        <v>34</v>
      </c>
      <c r="B17" s="18"/>
      <c r="C17" s="3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1"/>
        <v>0</v>
      </c>
    </row>
    <row r="18" spans="1:14" ht="40.5" customHeight="1" x14ac:dyDescent="0.35">
      <c r="A18" s="32" t="s">
        <v>52</v>
      </c>
      <c r="B18" s="18"/>
      <c r="C18" s="37"/>
      <c r="D18" s="18"/>
      <c r="E18" s="18"/>
      <c r="F18" s="18">
        <v>4472.2</v>
      </c>
      <c r="G18" s="18">
        <v>2323</v>
      </c>
      <c r="H18" s="18">
        <v>3548.4</v>
      </c>
      <c r="I18" s="18"/>
      <c r="J18" s="18"/>
      <c r="K18" s="18"/>
      <c r="L18" s="18"/>
      <c r="M18" s="18"/>
      <c r="N18" s="17">
        <f t="shared" si="1"/>
        <v>10343.6</v>
      </c>
    </row>
    <row r="19" spans="1:14" ht="40.5" customHeight="1" x14ac:dyDescent="0.35">
      <c r="A19" s="22" t="s">
        <v>54</v>
      </c>
      <c r="B19" s="35">
        <f>B20+B21+B22</f>
        <v>0</v>
      </c>
      <c r="C19" s="35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>G20+G21+G22</f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" si="5">N20+N21+N22</f>
        <v>0</v>
      </c>
    </row>
    <row r="20" spans="1:14" ht="40.5" customHeight="1" x14ac:dyDescent="0.35">
      <c r="A20" s="21" t="s">
        <v>55</v>
      </c>
      <c r="B20" s="18"/>
      <c r="C20" s="3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22" si="6">SUM(B20:M20)</f>
        <v>0</v>
      </c>
    </row>
    <row r="21" spans="1:14" ht="40.5" customHeight="1" x14ac:dyDescent="0.35">
      <c r="A21" s="21" t="s">
        <v>56</v>
      </c>
      <c r="B21" s="18"/>
      <c r="C21" s="3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6"/>
        <v>0</v>
      </c>
    </row>
    <row r="22" spans="1:14" ht="40.5" customHeight="1" x14ac:dyDescent="0.35">
      <c r="A22" s="26" t="s">
        <v>57</v>
      </c>
      <c r="B22" s="18"/>
      <c r="C22" s="3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6"/>
        <v>0</v>
      </c>
    </row>
    <row r="23" spans="1:14" ht="39.75" customHeight="1" x14ac:dyDescent="0.35">
      <c r="A23" s="22" t="s">
        <v>58</v>
      </c>
      <c r="B23" s="17">
        <v>46201.24</v>
      </c>
      <c r="C23" s="35">
        <v>46201.24</v>
      </c>
      <c r="D23" s="17">
        <v>46201.24</v>
      </c>
      <c r="E23" s="17">
        <v>46201.24</v>
      </c>
      <c r="F23" s="17">
        <v>46201.24</v>
      </c>
      <c r="G23" s="17">
        <v>46201.24</v>
      </c>
      <c r="H23" s="17">
        <v>46201.24</v>
      </c>
      <c r="I23" s="17">
        <v>46201.24</v>
      </c>
      <c r="J23" s="17">
        <v>46201.24</v>
      </c>
      <c r="K23" s="17">
        <v>46201.24</v>
      </c>
      <c r="L23" s="17">
        <v>46201.24</v>
      </c>
      <c r="M23" s="17">
        <v>46201.24</v>
      </c>
      <c r="N23" s="17">
        <f t="shared" si="1"/>
        <v>554414.88</v>
      </c>
    </row>
    <row r="24" spans="1:14" ht="22.5" customHeight="1" x14ac:dyDescent="0.35">
      <c r="A24" s="22" t="s">
        <v>27</v>
      </c>
      <c r="B24" s="35">
        <f>B4+B9+B14+B23+B18+B19</f>
        <v>185683.94999999998</v>
      </c>
      <c r="C24" s="35">
        <f t="shared" ref="C24:N24" si="7">C4+C9+C14+C23+C18+C19</f>
        <v>174965.15</v>
      </c>
      <c r="D24" s="35">
        <f t="shared" si="7"/>
        <v>189332.52</v>
      </c>
      <c r="E24" s="35">
        <f t="shared" si="7"/>
        <v>145973.69999999998</v>
      </c>
      <c r="F24" s="35">
        <f>F4+F9+F14+F23+F18+F19</f>
        <v>157433.49000000002</v>
      </c>
      <c r="G24" s="35">
        <f t="shared" si="7"/>
        <v>163036.01</v>
      </c>
      <c r="H24" s="35">
        <f t="shared" si="7"/>
        <v>215534.11</v>
      </c>
      <c r="I24" s="35">
        <f t="shared" si="7"/>
        <v>293800.59000000003</v>
      </c>
      <c r="J24" s="35">
        <f>J4+J9+J14+J23+J18+J19</f>
        <v>430260.32999999996</v>
      </c>
      <c r="K24" s="35">
        <f t="shared" si="7"/>
        <v>150474.72</v>
      </c>
      <c r="L24" s="35">
        <f t="shared" si="7"/>
        <v>154622.94999999998</v>
      </c>
      <c r="M24" s="35">
        <f>M4+M9+M14+M23+M18+M19</f>
        <v>178839.02</v>
      </c>
      <c r="N24" s="35">
        <f t="shared" si="7"/>
        <v>2439956.5400000005</v>
      </c>
    </row>
    <row r="25" spans="1:14" ht="15.75" x14ac:dyDescent="0.25">
      <c r="A25" s="73" t="s">
        <v>59</v>
      </c>
      <c r="B25" s="73"/>
      <c r="C25" s="73"/>
      <c r="D25" s="23"/>
      <c r="E25" s="23"/>
      <c r="F25" s="23"/>
      <c r="G25" s="23"/>
      <c r="H25" s="23"/>
      <c r="I25" s="23"/>
      <c r="J25" s="23"/>
      <c r="K25" s="23"/>
      <c r="L25" s="74" t="s">
        <v>31</v>
      </c>
      <c r="M25" s="74"/>
      <c r="N25" s="74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73" t="s">
        <v>29</v>
      </c>
      <c r="B27" s="73"/>
      <c r="C27" s="73"/>
      <c r="D27" s="23"/>
      <c r="E27" s="23"/>
      <c r="F27" s="23"/>
      <c r="G27" s="23"/>
      <c r="H27" s="23"/>
      <c r="I27" s="23"/>
      <c r="J27" s="23"/>
      <c r="K27" s="23"/>
      <c r="L27" s="74" t="s">
        <v>37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workbookViewId="0">
      <selection activeCell="C18" sqref="C18:C19"/>
    </sheetView>
  </sheetViews>
  <sheetFormatPr defaultRowHeight="15" x14ac:dyDescent="0.25"/>
  <cols>
    <col min="1" max="1" width="4" customWidth="1"/>
    <col min="2" max="2" width="5.7109375" customWidth="1"/>
    <col min="3" max="3" width="45.7109375" customWidth="1"/>
    <col min="4" max="4" width="10.140625" bestFit="1" customWidth="1"/>
    <col min="5" max="5" width="19.140625" customWidth="1"/>
  </cols>
  <sheetData>
    <row r="1" spans="1:5" ht="15.75" x14ac:dyDescent="0.25">
      <c r="B1" s="33" t="s">
        <v>40</v>
      </c>
      <c r="C1" s="34" t="s">
        <v>53</v>
      </c>
    </row>
    <row r="2" spans="1:5" x14ac:dyDescent="0.25">
      <c r="C2" t="s">
        <v>50</v>
      </c>
    </row>
    <row r="3" spans="1:5" x14ac:dyDescent="0.25">
      <c r="B3" t="s">
        <v>41</v>
      </c>
    </row>
    <row r="4" spans="1:5" x14ac:dyDescent="0.25">
      <c r="A4" s="28" t="s">
        <v>42</v>
      </c>
      <c r="B4" s="28" t="s">
        <v>42</v>
      </c>
      <c r="C4" s="28"/>
      <c r="D4" s="28" t="s">
        <v>43</v>
      </c>
      <c r="E4" s="28" t="s">
        <v>44</v>
      </c>
    </row>
    <row r="5" spans="1:5" x14ac:dyDescent="0.25">
      <c r="A5" s="29" t="s">
        <v>45</v>
      </c>
      <c r="B5" s="29" t="s">
        <v>46</v>
      </c>
      <c r="C5" s="29" t="s">
        <v>47</v>
      </c>
      <c r="D5" s="29" t="s">
        <v>48</v>
      </c>
      <c r="E5" s="29" t="s">
        <v>49</v>
      </c>
    </row>
    <row r="6" spans="1:5" x14ac:dyDescent="0.25">
      <c r="A6" s="12">
        <v>1</v>
      </c>
      <c r="B6" s="12"/>
      <c r="C6" s="12"/>
      <c r="D6" s="30"/>
      <c r="E6" s="12"/>
    </row>
    <row r="7" spans="1:5" x14ac:dyDescent="0.25">
      <c r="A7" s="12">
        <v>2</v>
      </c>
      <c r="B7" s="12"/>
      <c r="C7" s="12"/>
      <c r="D7" s="30"/>
      <c r="E7" s="12"/>
    </row>
    <row r="8" spans="1:5" x14ac:dyDescent="0.25">
      <c r="A8" s="12">
        <v>3</v>
      </c>
      <c r="B8" s="12"/>
      <c r="C8" s="12"/>
      <c r="D8" s="30"/>
      <c r="E8" s="12"/>
    </row>
    <row r="9" spans="1:5" x14ac:dyDescent="0.25">
      <c r="A9" s="12">
        <v>4</v>
      </c>
      <c r="B9" s="12"/>
      <c r="C9" s="12"/>
      <c r="D9" s="30"/>
      <c r="E9" s="12"/>
    </row>
    <row r="10" spans="1:5" x14ac:dyDescent="0.25">
      <c r="A10" s="12">
        <v>5</v>
      </c>
      <c r="B10" s="12"/>
      <c r="C10" s="12"/>
      <c r="D10" s="30"/>
      <c r="E10" s="12"/>
    </row>
    <row r="11" spans="1:5" x14ac:dyDescent="0.25">
      <c r="A11" s="12">
        <v>6</v>
      </c>
      <c r="B11" s="12"/>
      <c r="C11" s="12"/>
      <c r="D11" s="30"/>
      <c r="E11" s="12"/>
    </row>
    <row r="12" spans="1:5" x14ac:dyDescent="0.25">
      <c r="A12" s="12">
        <v>7</v>
      </c>
      <c r="B12" s="12"/>
      <c r="C12" s="12"/>
      <c r="D12" s="30"/>
      <c r="E12" s="12"/>
    </row>
    <row r="13" spans="1:5" x14ac:dyDescent="0.25">
      <c r="A13" s="12">
        <v>8</v>
      </c>
      <c r="B13" s="12"/>
      <c r="C13" s="12"/>
      <c r="D13" s="30"/>
      <c r="E13" s="12"/>
    </row>
    <row r="14" spans="1:5" x14ac:dyDescent="0.25">
      <c r="A14" s="12">
        <v>9</v>
      </c>
      <c r="B14" s="12"/>
      <c r="C14" s="12"/>
      <c r="D14" s="30"/>
      <c r="E14" s="12"/>
    </row>
    <row r="15" spans="1:5" x14ac:dyDescent="0.25">
      <c r="A15" s="12">
        <v>10</v>
      </c>
      <c r="B15" s="12"/>
      <c r="C15" s="12"/>
      <c r="D15" s="30"/>
      <c r="E15" s="12"/>
    </row>
    <row r="16" spans="1:5" x14ac:dyDescent="0.25">
      <c r="A16" s="12"/>
      <c r="B16" s="12"/>
      <c r="C16" s="12"/>
      <c r="D16" s="30"/>
      <c r="E16" s="12"/>
    </row>
    <row r="17" spans="1:5" x14ac:dyDescent="0.25">
      <c r="A17" s="12">
        <v>11</v>
      </c>
      <c r="B17" s="12"/>
      <c r="C17" s="12"/>
      <c r="D17" s="30"/>
      <c r="E17" s="12"/>
    </row>
    <row r="18" spans="1:5" x14ac:dyDescent="0.25">
      <c r="A18" s="12">
        <v>12</v>
      </c>
      <c r="B18" s="12"/>
      <c r="C18" s="12"/>
      <c r="D18" s="12"/>
      <c r="E18" s="12"/>
    </row>
    <row r="19" spans="1:5" x14ac:dyDescent="0.25">
      <c r="A19" s="12">
        <v>13</v>
      </c>
      <c r="B19" s="12"/>
      <c r="C19" s="12"/>
      <c r="D19" s="30"/>
      <c r="E19" s="12"/>
    </row>
    <row r="20" spans="1:5" x14ac:dyDescent="0.25">
      <c r="A20" s="12">
        <v>14</v>
      </c>
      <c r="B20" s="12"/>
      <c r="C20" s="12"/>
      <c r="D20" s="30"/>
      <c r="E20" s="12"/>
    </row>
    <row r="21" spans="1:5" x14ac:dyDescent="0.25">
      <c r="A21" s="12">
        <v>15</v>
      </c>
      <c r="B21" s="12"/>
      <c r="C21" s="12"/>
      <c r="D21" s="30"/>
      <c r="E21" s="12"/>
    </row>
    <row r="22" spans="1:5" x14ac:dyDescent="0.25">
      <c r="A22" s="12">
        <v>16</v>
      </c>
      <c r="B22" s="12"/>
      <c r="C22" s="12"/>
      <c r="D22" s="30"/>
      <c r="E22" s="12"/>
    </row>
    <row r="23" spans="1:5" x14ac:dyDescent="0.25">
      <c r="A23" s="12">
        <v>17</v>
      </c>
      <c r="B23" s="12"/>
      <c r="C23" s="12"/>
      <c r="D23" s="30"/>
      <c r="E23" s="12"/>
    </row>
    <row r="24" spans="1:5" x14ac:dyDescent="0.25">
      <c r="A24" s="12">
        <v>18</v>
      </c>
      <c r="B24" s="12"/>
      <c r="C24" s="12"/>
      <c r="D24" s="30"/>
      <c r="E24" s="12"/>
    </row>
    <row r="25" spans="1:5" x14ac:dyDescent="0.25">
      <c r="A25" s="12">
        <v>18</v>
      </c>
      <c r="B25" s="12"/>
      <c r="C25" s="12"/>
      <c r="D25" s="30"/>
      <c r="E25" s="12"/>
    </row>
    <row r="26" spans="1:5" x14ac:dyDescent="0.25">
      <c r="A26" s="12">
        <v>19</v>
      </c>
      <c r="B26" s="12"/>
      <c r="C26" s="12"/>
      <c r="D26" s="30"/>
      <c r="E26" s="12"/>
    </row>
    <row r="27" spans="1:5" x14ac:dyDescent="0.25">
      <c r="A27" s="12">
        <v>20</v>
      </c>
      <c r="B27" s="12"/>
      <c r="C27" s="12"/>
      <c r="D27" s="30"/>
      <c r="E27" s="12"/>
    </row>
    <row r="28" spans="1:5" x14ac:dyDescent="0.25">
      <c r="A28" s="12">
        <v>21</v>
      </c>
      <c r="B28" s="12"/>
      <c r="C28" s="12"/>
      <c r="D28" s="30"/>
      <c r="E28" s="12"/>
    </row>
    <row r="29" spans="1:5" x14ac:dyDescent="0.25">
      <c r="A29" s="12">
        <v>22</v>
      </c>
      <c r="B29" s="12"/>
      <c r="C29" s="12"/>
      <c r="D29" s="30"/>
      <c r="E29" s="12"/>
    </row>
    <row r="30" spans="1:5" x14ac:dyDescent="0.25">
      <c r="A30" s="12">
        <v>23</v>
      </c>
      <c r="B30" s="12"/>
      <c r="C30" s="12"/>
      <c r="D30" s="30"/>
      <c r="E30" s="12"/>
    </row>
    <row r="31" spans="1:5" x14ac:dyDescent="0.25">
      <c r="A31" s="12">
        <v>24</v>
      </c>
      <c r="B31" s="12"/>
      <c r="C31" s="12"/>
      <c r="D31" s="30"/>
      <c r="E31" s="12"/>
    </row>
    <row r="32" spans="1:5" x14ac:dyDescent="0.25">
      <c r="A32" s="12">
        <v>25</v>
      </c>
      <c r="B32" s="12"/>
      <c r="C32" s="12"/>
      <c r="D32" s="30"/>
      <c r="E32" s="12"/>
    </row>
    <row r="33" spans="1:5" x14ac:dyDescent="0.25">
      <c r="A33" s="12">
        <v>26</v>
      </c>
      <c r="B33" s="12"/>
      <c r="C33" s="12"/>
      <c r="D33" s="30"/>
      <c r="E33" s="12"/>
    </row>
    <row r="34" spans="1:5" x14ac:dyDescent="0.25">
      <c r="A34" s="12">
        <v>27</v>
      </c>
      <c r="B34" s="12"/>
      <c r="C34" s="12"/>
      <c r="D34" s="30"/>
      <c r="E34" s="12"/>
    </row>
    <row r="35" spans="1:5" x14ac:dyDescent="0.25">
      <c r="A35" s="12">
        <v>28</v>
      </c>
      <c r="B35" s="12"/>
      <c r="C35" s="12"/>
      <c r="D35" s="30"/>
      <c r="E35" s="12"/>
    </row>
    <row r="36" spans="1:5" x14ac:dyDescent="0.25">
      <c r="A36" s="12">
        <v>29</v>
      </c>
      <c r="B36" s="12"/>
      <c r="C36" s="12"/>
      <c r="D36" s="30"/>
      <c r="E36" s="12"/>
    </row>
    <row r="37" spans="1:5" x14ac:dyDescent="0.25">
      <c r="A37" s="12"/>
      <c r="B37" s="12"/>
      <c r="C37" s="12"/>
      <c r="D37" s="30"/>
      <c r="E37" s="12"/>
    </row>
    <row r="38" spans="1:5" x14ac:dyDescent="0.25">
      <c r="A38" s="12"/>
      <c r="B38" s="12"/>
      <c r="C38" s="12"/>
      <c r="D38" s="30"/>
      <c r="E38" s="12"/>
    </row>
    <row r="39" spans="1:5" x14ac:dyDescent="0.25">
      <c r="A39" s="12"/>
      <c r="B39" s="12"/>
      <c r="C39" s="12"/>
      <c r="D39" s="30"/>
      <c r="E39" s="12"/>
    </row>
    <row r="40" spans="1:5" x14ac:dyDescent="0.25">
      <c r="A40" s="12"/>
      <c r="B40" s="12"/>
      <c r="C40" s="12"/>
      <c r="D40" s="30"/>
      <c r="E40" s="12"/>
    </row>
    <row r="41" spans="1:5" x14ac:dyDescent="0.25">
      <c r="A41" s="12"/>
      <c r="B41" s="12"/>
      <c r="C41" s="12"/>
      <c r="D41" s="30"/>
      <c r="E41" s="12"/>
    </row>
    <row r="42" spans="1:5" x14ac:dyDescent="0.25">
      <c r="A42" s="12"/>
      <c r="B42" s="12"/>
      <c r="C42" s="12"/>
      <c r="D42" s="30"/>
      <c r="E42" s="12"/>
    </row>
    <row r="43" spans="1:5" x14ac:dyDescent="0.25">
      <c r="D43" s="31"/>
    </row>
    <row r="44" spans="1:5" x14ac:dyDescent="0.25">
      <c r="D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Заявления жителей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2014-01-23T05:54:48Z</cp:lastPrinted>
  <dcterms:created xsi:type="dcterms:W3CDTF">2011-07-25T05:21:17Z</dcterms:created>
  <dcterms:modified xsi:type="dcterms:W3CDTF">2024-01-22T07:45:48Z</dcterms:modified>
</cp:coreProperties>
</file>