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Металлургов1,2,3,4,5\"/>
    </mc:Choice>
  </mc:AlternateContent>
  <xr:revisionPtr revIDLastSave="0" documentId="13_ncr:1_{90454EFF-4D56-4E79-8678-2D35EBE1F4BA}" xr6:coauthVersionLast="47" xr6:coauthVersionMax="47" xr10:uidLastSave="{00000000-0000-0000-0000-000000000000}"/>
  <bookViews>
    <workbookView xWindow="-120" yWindow="-120" windowWidth="25440" windowHeight="15390" tabRatio="745" activeTab="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Лиц. счет. Св. расчет" sheetId="5" r:id="rId6"/>
    <sheet name="ТР инж.об." sheetId="4" r:id="rId7"/>
    <sheet name="Текущий ремонт" sheetId="10" r:id="rId8"/>
    <sheet name="Заявления жителей" sheetId="8" r:id="rId9"/>
    <sheet name="Дополн.работы" sheetId="9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5" l="1"/>
  <c r="C22" i="10" l="1"/>
  <c r="C36" i="10"/>
  <c r="C32" i="10"/>
  <c r="C24" i="10"/>
  <c r="C26" i="10" s="1"/>
  <c r="C11" i="10"/>
  <c r="D36" i="4"/>
  <c r="C36" i="4"/>
  <c r="D54" i="6"/>
  <c r="C54" i="6"/>
  <c r="D36" i="2"/>
  <c r="D101" i="1"/>
  <c r="C101" i="1"/>
  <c r="C97" i="1"/>
  <c r="D14" i="9"/>
  <c r="D12" i="3"/>
  <c r="D50" i="6"/>
  <c r="C50" i="6"/>
  <c r="C46" i="6"/>
  <c r="D34" i="2"/>
  <c r="D94" i="1"/>
  <c r="C94" i="1"/>
  <c r="C32" i="4"/>
  <c r="D10" i="3"/>
  <c r="D43" i="6"/>
  <c r="C43" i="6"/>
  <c r="C42" i="6"/>
  <c r="C87" i="1"/>
  <c r="D38" i="6"/>
  <c r="C38" i="6"/>
  <c r="D32" i="2"/>
  <c r="C70" i="1"/>
  <c r="D12" i="9"/>
  <c r="C24" i="4"/>
  <c r="C26" i="4" s="1"/>
  <c r="D34" i="6"/>
  <c r="C34" i="6"/>
  <c r="C32" i="6"/>
  <c r="D30" i="6"/>
  <c r="D8" i="3"/>
  <c r="C22" i="4"/>
  <c r="D10" i="9"/>
  <c r="C30" i="6"/>
  <c r="C57" i="1"/>
  <c r="C61" i="1" s="1"/>
  <c r="D8" i="9"/>
  <c r="C8" i="9"/>
  <c r="C7" i="9"/>
  <c r="D28" i="6"/>
  <c r="C28" i="6"/>
  <c r="D30" i="2"/>
  <c r="C30" i="2"/>
  <c r="C55" i="1"/>
  <c r="D23" i="6"/>
  <c r="C23" i="6"/>
  <c r="C21" i="6"/>
  <c r="D25" i="2"/>
  <c r="C25" i="2"/>
  <c r="C47" i="1"/>
  <c r="C19" i="6"/>
  <c r="C43" i="1"/>
  <c r="D8" i="5" l="1"/>
  <c r="D6" i="3"/>
  <c r="C10" i="6"/>
  <c r="C13" i="6" s="1"/>
  <c r="D13" i="6" s="1"/>
  <c r="D19" i="6" s="1"/>
  <c r="C18" i="2"/>
  <c r="C30" i="1"/>
  <c r="C35" i="1" s="1"/>
  <c r="C11" i="4"/>
  <c r="C12" i="2"/>
  <c r="C11" i="5"/>
  <c r="C10" i="5"/>
  <c r="C20" i="1"/>
  <c r="C27" i="1" s="1"/>
  <c r="D6" i="4"/>
  <c r="C6" i="6"/>
  <c r="D6" i="6" s="1"/>
  <c r="D8" i="6" s="1"/>
  <c r="C8" i="2"/>
  <c r="D8" i="2" s="1"/>
  <c r="C14" i="1"/>
  <c r="D14" i="1" s="1"/>
  <c r="M9" i="5"/>
  <c r="D11" i="4" l="1"/>
  <c r="D13" i="4" s="1"/>
  <c r="D15" i="4" s="1"/>
  <c r="D17" i="4" s="1"/>
  <c r="D22" i="4" s="1"/>
  <c r="D26" i="4" s="1"/>
  <c r="D28" i="4" s="1"/>
  <c r="D32" i="4" s="1"/>
  <c r="D12" i="2"/>
  <c r="D18" i="2" s="1"/>
  <c r="D20" i="2" s="1"/>
  <c r="D27" i="1"/>
  <c r="D35" i="1" s="1"/>
  <c r="D43" i="1" s="1"/>
  <c r="D47" i="1" s="1"/>
  <c r="D55" i="1" s="1"/>
  <c r="D61" i="1" s="1"/>
  <c r="D63" i="1" s="1"/>
  <c r="D70" i="1" s="1"/>
  <c r="D87" i="1" s="1"/>
  <c r="J9" i="5" l="1"/>
  <c r="B9" i="5" l="1"/>
  <c r="E4" i="5" l="1"/>
  <c r="N12" i="5"/>
  <c r="M4" i="5"/>
  <c r="L4" i="5"/>
  <c r="K4" i="5"/>
  <c r="J4" i="5"/>
  <c r="I4" i="5"/>
  <c r="H4" i="5"/>
  <c r="G4" i="5"/>
  <c r="F4" i="5"/>
  <c r="D4" i="5"/>
  <c r="C4" i="5"/>
  <c r="B4" i="5"/>
  <c r="M14" i="5"/>
  <c r="N20" i="5"/>
  <c r="H9" i="5"/>
  <c r="G9" i="5"/>
  <c r="D14" i="5"/>
  <c r="L14" i="5"/>
  <c r="K14" i="5"/>
  <c r="J14" i="5"/>
  <c r="I14" i="5"/>
  <c r="H14" i="5"/>
  <c r="G14" i="5"/>
  <c r="F14" i="5"/>
  <c r="E14" i="5"/>
  <c r="N22" i="5"/>
  <c r="N21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8" i="5"/>
  <c r="C14" i="5"/>
  <c r="L9" i="5"/>
  <c r="K9" i="5"/>
  <c r="I9" i="5"/>
  <c r="F9" i="5"/>
  <c r="E9" i="5"/>
  <c r="D9" i="5"/>
  <c r="C9" i="5"/>
  <c r="B14" i="5"/>
  <c r="J24" i="5" l="1"/>
  <c r="M24" i="5"/>
  <c r="B24" i="5"/>
  <c r="G24" i="5"/>
  <c r="K24" i="5"/>
  <c r="F24" i="5"/>
  <c r="I24" i="5"/>
  <c r="C24" i="5"/>
  <c r="H24" i="5"/>
  <c r="L24" i="5"/>
  <c r="E24" i="5"/>
  <c r="D24" i="5"/>
  <c r="N19" i="5"/>
  <c r="D38" i="3"/>
  <c r="D43" i="3" s="1"/>
  <c r="D45" i="3" s="1"/>
  <c r="D47" i="3" s="1"/>
  <c r="N6" i="5"/>
  <c r="N23" i="5"/>
  <c r="N13" i="5"/>
  <c r="N5" i="5"/>
  <c r="N4" i="5" l="1"/>
  <c r="N11" i="5"/>
  <c r="N10" i="5"/>
  <c r="N15" i="5" l="1"/>
  <c r="N16" i="5"/>
  <c r="N14" i="5" l="1"/>
  <c r="N9" i="5"/>
</calcChain>
</file>

<file path=xl/sharedStrings.xml><?xml version="1.0" encoding="utf-8"?>
<sst xmlns="http://schemas.openxmlformats.org/spreadsheetml/2006/main" count="368" uniqueCount="214">
  <si>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</si>
  <si>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</si>
  <si>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</si>
  <si>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</si>
  <si>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</si>
  <si>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</si>
  <si>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</si>
  <si>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</si>
  <si>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</si>
  <si>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</si>
  <si>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</si>
  <si>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</si>
  <si>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</si>
  <si>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</si>
  <si>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</si>
  <si>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</si>
  <si>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</si>
  <si>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</si>
  <si>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</si>
  <si>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</si>
  <si>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</si>
  <si>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</si>
  <si>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</si>
  <si>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</si>
  <si>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</si>
  <si>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</si>
  <si>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</si>
  <si>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</si>
  <si>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</si>
  <si>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</si>
  <si>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</si>
  <si>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</si>
  <si>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</si>
  <si>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Металлургов,1</t>
  </si>
  <si>
    <t>-эл.оборудование</t>
  </si>
  <si>
    <t>-эл.оборудования</t>
  </si>
  <si>
    <t>очистка дорог</t>
  </si>
  <si>
    <t>Текущий ремонт эл.оборудования</t>
  </si>
  <si>
    <t>Кузмичева Е.А.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</si>
  <si>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</si>
  <si>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</si>
  <si>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</si>
  <si>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</si>
  <si>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</si>
  <si>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</si>
  <si>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</si>
  <si>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</si>
  <si>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</si>
  <si>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Металлургов, 1</t>
  </si>
  <si>
    <t>4.Дополнительные работы</t>
  </si>
  <si>
    <t>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</si>
  <si>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</si>
  <si>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</si>
  <si>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</si>
  <si>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</si>
  <si>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</si>
  <si>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уборка придом. территории</t>
  </si>
  <si>
    <t>7. Расходы по содержанию УК</t>
  </si>
  <si>
    <t>Директор ООО УК "Крокус"</t>
  </si>
  <si>
    <t>Дезинфекция</t>
  </si>
  <si>
    <t>Лицевой счёт  2021г</t>
  </si>
  <si>
    <t>Итого за январь</t>
  </si>
  <si>
    <t>Обход подвалов на предмет утечек</t>
  </si>
  <si>
    <t>Лицевой счет. Сводный расчет  2023г</t>
  </si>
  <si>
    <t>Установка хомута на стояк отопления Квартира №196</t>
  </si>
  <si>
    <t>Устранение течи на стояке отопления Квартира №87</t>
  </si>
  <si>
    <t>Замена участка трубы на стояке отопления Квартира №191</t>
  </si>
  <si>
    <t>Устранение течи на стояке отопления в подвале Подъезд №12</t>
  </si>
  <si>
    <t>Устранение течи на стояке отопления Квартира №91</t>
  </si>
  <si>
    <t>Прочистка канализации в подвале</t>
  </si>
  <si>
    <t>Устранение течи на канализационной трубе в подвале</t>
  </si>
  <si>
    <t>Лицевой счёт  2023г</t>
  </si>
  <si>
    <t>Очистка куржака на крыше Квартира №131</t>
  </si>
  <si>
    <t>Очистка подъездных козырьков. Уборка снежных шапок на крыше. Подъезд №8,7,6</t>
  </si>
  <si>
    <t>Ремонт светильника, замена лампочки и предохранителя Подъезд №12,6,2,8</t>
  </si>
  <si>
    <t>Лицевой счёт 2023г</t>
  </si>
  <si>
    <t>Замена отопительных приборов. Установка перемычек и запорной арматуры Квартира №101</t>
  </si>
  <si>
    <t>Прочистка канализации с подвала в колодец</t>
  </si>
  <si>
    <t>Частичный ремонт системы отопления Подъезд №5</t>
  </si>
  <si>
    <t>Прочистка вентиялции в кухне Квартира №135</t>
  </si>
  <si>
    <t>Замена участка трубы на стояке отопления Квартира №189</t>
  </si>
  <si>
    <t>Прочистка канализации Подъезд №4</t>
  </si>
  <si>
    <t>Очистка канализационных труб на крыше от куржака Квартира №164</t>
  </si>
  <si>
    <t>Прочистка канализации в кухне Квартира №137</t>
  </si>
  <si>
    <t>Прочистка канализации Подъезд №14</t>
  </si>
  <si>
    <t>Итого за февраль</t>
  </si>
  <si>
    <t>Уборка балконных козырьков</t>
  </si>
  <si>
    <t>Замазка вентиляционных отверстий Подъезд №14</t>
  </si>
  <si>
    <t>Прочистка канализации Квартира №9</t>
  </si>
  <si>
    <t>Ремонт светильника, замена лампочки и предохранителя Подъезд №3</t>
  </si>
  <si>
    <t>Замена отопительных приборов. Квартира №91</t>
  </si>
  <si>
    <t>Монтаж дополнительного стояка в подъезде Подъезд №14</t>
  </si>
  <si>
    <t>Ремонт теплоузла</t>
  </si>
  <si>
    <t>Замена кранов ГВС ХВС в подвале</t>
  </si>
  <si>
    <t>Устранение течи на конвекторе отопления Квартира №189</t>
  </si>
  <si>
    <t>Прочистка канализации в кухне Квартира №85,128,132</t>
  </si>
  <si>
    <t>Отключение подъездного отопления</t>
  </si>
  <si>
    <t>Замена участка трубы полотенцесушителя Квартира №131</t>
  </si>
  <si>
    <t>Итого за март</t>
  </si>
  <si>
    <t>Установка желубов на подъездные козырьки</t>
  </si>
  <si>
    <t>Очистка водосточных воронок от льда Подъезд №8</t>
  </si>
  <si>
    <t>Отогрев сливных труб ливневок от льда</t>
  </si>
  <si>
    <t>Зашитие штробы в подъезде</t>
  </si>
  <si>
    <t>Демонтаж горелой нулевой колодки в квартиру №60</t>
  </si>
  <si>
    <t>Замена лампочек в тамбуре Подъезд №13</t>
  </si>
  <si>
    <t>Ремонт светильников. Замена лампочки и предохранителя Подъезд №1   1,2 этаж</t>
  </si>
  <si>
    <t>Ремонт ГВС на тепловом узле</t>
  </si>
  <si>
    <t>Частичные ремонт кровли над квартирой №187</t>
  </si>
  <si>
    <t>Устранение течи на стояке ГВс квартира №176</t>
  </si>
  <si>
    <t>Сборка и чистка канализации в подвале</t>
  </si>
  <si>
    <t>Замена стояков отопления квартира №191,194</t>
  </si>
  <si>
    <t>Замена манжета на стоке отопления квартира 376</t>
  </si>
  <si>
    <t>Замена сгона на стояке ХВС Квартира №93</t>
  </si>
  <si>
    <t>Итого за апрель</t>
  </si>
  <si>
    <t>Заделка штробы Квартира №139</t>
  </si>
  <si>
    <t>Ремонт светильника замена лампочки и предохранителя Подъезд №3</t>
  </si>
  <si>
    <t>Ремонт предподъездного освещения Подъезд №4</t>
  </si>
  <si>
    <t>Ремонт светильника замена лампочки и схемы Подъезд №6 тамбур</t>
  </si>
  <si>
    <t>Автовышка 1 час</t>
  </si>
  <si>
    <t>Замена двух отопительных приборов Квартира №69</t>
  </si>
  <si>
    <t>Отключение отопления</t>
  </si>
  <si>
    <t xml:space="preserve">Ремонт водосточной трубы </t>
  </si>
  <si>
    <t xml:space="preserve">Итого за май </t>
  </si>
  <si>
    <t>Ремонт подъездного козырька Подъезд №3</t>
  </si>
  <si>
    <t>Открытие и закрытие окон для мытья</t>
  </si>
  <si>
    <t>Остекление рам и установка Подъезд №8</t>
  </si>
  <si>
    <t>Ремонт светильников. Замена лампочки и схем Подъезд №10,8   1-5 этаж</t>
  </si>
  <si>
    <t>Перезаделка нулевых проводов Подъезд №8</t>
  </si>
  <si>
    <t>Замена стояков отопления Квартира №189,191,194,197,200</t>
  </si>
  <si>
    <t>Прочистка канализационного стояка с квартиры в подвал Квартира №96</t>
  </si>
  <si>
    <t>Установка двух отопительныз приборов Квартира №64</t>
  </si>
  <si>
    <t>Замена отопительного прибора Квартира №73</t>
  </si>
  <si>
    <t>Прочистка канализации в кухне Квартира №112,121</t>
  </si>
  <si>
    <t>Замена крана на стояке отопления  подвале</t>
  </si>
  <si>
    <t>Итого за июнь</t>
  </si>
  <si>
    <t>Установка опалубки на крыльце подъед №3</t>
  </si>
  <si>
    <t>Открытие и закрытие окон после мытья</t>
  </si>
  <si>
    <t>Замазка крыльца, железнение. Подъезд №2,3,4</t>
  </si>
  <si>
    <t>Демонтаж старой телефонной коробки и гнезда над квартирой №94</t>
  </si>
  <si>
    <t>Работы ППР</t>
  </si>
  <si>
    <t>Ремонт светильника замена лампочки и предохранителя Подъезд №4</t>
  </si>
  <si>
    <t>Привоз песка на придомовой территории</t>
  </si>
  <si>
    <t>Выдано председателю совета дома краску для покарски детской площадки</t>
  </si>
  <si>
    <t>Прочистка канализации Квартира №112,108</t>
  </si>
  <si>
    <t>Замена канализационного стояка в кухне Квартира №96</t>
  </si>
  <si>
    <t>Промывка и опрессовка системы теплоснабжения</t>
  </si>
  <si>
    <t>Итого за июль</t>
  </si>
  <si>
    <t>Проверка подъезного освещения, замена лапочки Подъезд №4, 4 и 5 этаж, Подъезд №1</t>
  </si>
  <si>
    <t>Скос травы на придомовой территории</t>
  </si>
  <si>
    <t>Замена стояков отопления Квартира №153</t>
  </si>
  <si>
    <t>Замена стояков отопления, отопительного прибора, установка запорной арматуры Квартира №147-153</t>
  </si>
  <si>
    <t>Замена отопительных приборов Квартира №75</t>
  </si>
  <si>
    <t>Замена доводчика входной двери Подъезд №12</t>
  </si>
  <si>
    <t>Прочистка канализации Квартира №140</t>
  </si>
  <si>
    <t>Ремонт светильников, замена лампочек и предохранителей Подъезд №14,8</t>
  </si>
  <si>
    <t>Работы ППР в подъезде №1</t>
  </si>
  <si>
    <t>Итого за август</t>
  </si>
  <si>
    <t>Замена отопительных приборов в квартирах №176,83,153,79</t>
  </si>
  <si>
    <t>Замена полотенцесушителя квартира №91</t>
  </si>
  <si>
    <t>Демонтаж цепей на качелях детской площадке. Установка бортов на детскую горку</t>
  </si>
  <si>
    <t>Запуск отопления</t>
  </si>
  <si>
    <t>Устранение течи на стояке ГВС Квартира №176</t>
  </si>
  <si>
    <t>Замена участка трубы на стояке ГВС Квартира №191</t>
  </si>
  <si>
    <t>Прочистка стояка канализации Квартира №10</t>
  </si>
  <si>
    <t>Итого за сентябрь</t>
  </si>
  <si>
    <t>Установка замка на чердачную дверь подъезда №3</t>
  </si>
  <si>
    <t>Работы ППР в подъезде №12, замена лампочек и схем</t>
  </si>
  <si>
    <t>Ремонт светильников, замена лампочек и предохранителей Подъезд №2</t>
  </si>
  <si>
    <t>Замена отопительного прибора Квартира №91</t>
  </si>
  <si>
    <t>Прочистка канализации Квартира №73</t>
  </si>
  <si>
    <t>Замена двух кранов на стояках отопления в подвале</t>
  </si>
  <si>
    <t>Обход подвала, прочитска канализации Подъезд №14</t>
  </si>
  <si>
    <t>Замена тройника на стояке ГВС в подвале</t>
  </si>
  <si>
    <t>Прочистка канализации Квартира №46</t>
  </si>
  <si>
    <t>Замена полотенцесушителя Квартира №75</t>
  </si>
  <si>
    <t>Развоздушка отопления Квартира №132</t>
  </si>
  <si>
    <t>Замена канализационного стояка на кухне Квартира №98</t>
  </si>
  <si>
    <t xml:space="preserve">Запуск подъездного отопления </t>
  </si>
  <si>
    <t>Очитска канализационной трубы в подвале, закрытие слуховых окон</t>
  </si>
  <si>
    <t>Ремонт подъездного отопления</t>
  </si>
  <si>
    <t>Замена стояка ГВС Квартира №85</t>
  </si>
  <si>
    <t>Замена сгона на стояке отопления Квартира №94</t>
  </si>
  <si>
    <t>Устранение засора канализационного стояка в подвале Подъезд №13-14</t>
  </si>
  <si>
    <t>Итого за октябрь</t>
  </si>
  <si>
    <t>Замена лампочек и предохранителей Подъезд №3,2,7</t>
  </si>
  <si>
    <t>Устранение неполадок с электропадачей в квартиру №133</t>
  </si>
  <si>
    <t>Ремонт светильников, замена лампочек и схем Подъезд №2,8</t>
  </si>
  <si>
    <t>Ремонт подъезда №9 согласно смете</t>
  </si>
  <si>
    <t>Замена отопительных приборов Квартира №43</t>
  </si>
  <si>
    <t>Замена отопительных приборов Квартира №81</t>
  </si>
  <si>
    <t>Устранение течи конвектора отопления Квартира№195</t>
  </si>
  <si>
    <t>Замена сгона на стояке отопления Квартира №133</t>
  </si>
  <si>
    <t>Устранение течи на полотенцесушителе Квартира №197</t>
  </si>
  <si>
    <t>Прочистка канализации подъезд №6</t>
  </si>
  <si>
    <t>Итого за ноябрь</t>
  </si>
  <si>
    <t>Ремонт подъездной двери сварочные работы Подъезд №11</t>
  </si>
  <si>
    <t>Ремонт светильников замена лампочки и схем Подъезд №12</t>
  </si>
  <si>
    <t>Ремонт светильника замена лампочки и предохранителя, замена лампочки предподъездного освещения Подъезд №8</t>
  </si>
  <si>
    <t>Выявление неисправностей отсутствия электричества Подъезд №9-14</t>
  </si>
  <si>
    <t>Демонтаж, монтаж выключателя в тамбуре Подъезд №13</t>
  </si>
  <si>
    <t>Ремонт светильника замена лампочки и предохранителя Подъезд №7</t>
  </si>
  <si>
    <t>Закрытие отдушин в подвале</t>
  </si>
  <si>
    <t xml:space="preserve">Дезинсекция </t>
  </si>
  <si>
    <t>Устранение течи на стояке ГВС квартира №138</t>
  </si>
  <si>
    <t xml:space="preserve">Отогрев канализационных труб на крыше от куржака </t>
  </si>
  <si>
    <t>Замена стояков отопления квартира №144</t>
  </si>
  <si>
    <t>Устранение течи на стояке ХВС Квартира №181</t>
  </si>
  <si>
    <t>Снятие водосточных сливов</t>
  </si>
  <si>
    <t>Итого за декабрь</t>
  </si>
  <si>
    <t>Закрытие подъездного окна Подъезд №11</t>
  </si>
  <si>
    <t>Работы ППР Подъезд №1-14</t>
  </si>
  <si>
    <t>Ремонт светильников замена лампочки и схем Подъезд №1</t>
  </si>
  <si>
    <t>Ремонт стояка канализации, зашитие штробы Подъезд №10</t>
  </si>
  <si>
    <t>Замена отопительных приборов Квартира №94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</si>
</sst>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2" fontId="7" fillId="0" borderId="0" xfId="0" applyNumberFormat="1" applyFo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0" fillId="0" borderId="0" xfId="0" applyNumberFormat="1"/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6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0" fontId="8" fillId="0" borderId="8" xfId="0" applyFont="1" applyBorder="1"/>
    <xf numFmtId="2" fontId="8" fillId="0" borderId="1" xfId="0" applyNumberFormat="1" applyFont="1" applyBorder="1"/>
    <xf numFmtId="2" fontId="9" fillId="0" borderId="1" xfId="0" applyNumberFormat="1" applyFont="1" applyBorder="1"/>
    <xf numFmtId="0" fontId="8" fillId="0" borderId="7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2" fontId="8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10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8" fillId="0" borderId="6" xfId="0" applyFont="1" applyBorder="1"/>
    <xf numFmtId="0" fontId="9" fillId="0" borderId="7" xfId="0" applyFont="1" applyBorder="1"/>
    <xf numFmtId="0" fontId="9" fillId="0" borderId="7" xfId="0" applyFont="1" applyBorder="1" applyAlignment="1">
      <alignment wrapText="1"/>
    </xf>
    <xf numFmtId="0" fontId="9" fillId="0" borderId="5" xfId="0" applyFont="1" applyBorder="1"/>
    <xf numFmtId="0" fontId="9" fillId="0" borderId="8" xfId="0" applyFont="1" applyBorder="1"/>
    <xf numFmtId="2" fontId="9" fillId="0" borderId="1" xfId="0" applyNumberFormat="1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7"/>
  <sheetViews>
    <sheetView topLeftCell="A85" workbookViewId="0">
      <selection activeCell="D102" sqref="D102"/>
    </sheetView>
  </sheetViews>
  <sheetFormatPr defaultRowHeight="15" x14ac:dyDescent="0.25"/>
  <cols>
    <col min="1" max="1" width="5" customWidth="1"/>
    <col min="2" max="2" width="47.8554687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0" t="s">
        <v>60</v>
      </c>
      <c r="C1" s="70"/>
      <c r="D1" s="70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9" t="s">
        <v>4</v>
      </c>
      <c r="C3" s="69"/>
      <c r="D3" s="69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x14ac:dyDescent="0.25">
      <c r="A5" s="34"/>
      <c r="B5" s="3" t="s">
        <v>2</v>
      </c>
      <c r="C5" s="34"/>
      <c r="D5" s="35"/>
      <c r="E5" s="1"/>
      <c r="F5" s="1"/>
    </row>
    <row r="6" spans="1:8" ht="30" x14ac:dyDescent="0.25">
      <c r="A6" s="34">
        <v>1</v>
      </c>
      <c r="B6" s="34" t="s">
        <v>64</v>
      </c>
      <c r="C6" s="34">
        <v>1950</v>
      </c>
      <c r="D6" s="35"/>
      <c r="E6" s="1"/>
      <c r="F6" s="1"/>
    </row>
    <row r="7" spans="1:8" ht="30" x14ac:dyDescent="0.25">
      <c r="A7" s="34">
        <v>2</v>
      </c>
      <c r="B7" s="34" t="s">
        <v>65</v>
      </c>
      <c r="C7" s="34">
        <v>197.5</v>
      </c>
      <c r="D7" s="35"/>
      <c r="E7" s="1"/>
      <c r="F7" s="1"/>
    </row>
    <row r="8" spans="1:8" ht="30" x14ac:dyDescent="0.25">
      <c r="A8" s="34">
        <v>3</v>
      </c>
      <c r="B8" s="34" t="s">
        <v>66</v>
      </c>
      <c r="C8" s="34">
        <v>1042</v>
      </c>
      <c r="D8" s="34"/>
      <c r="E8" s="1"/>
      <c r="F8" s="1"/>
    </row>
    <row r="9" spans="1:8" x14ac:dyDescent="0.25">
      <c r="A9" s="34">
        <v>4</v>
      </c>
      <c r="B9" s="34" t="s">
        <v>62</v>
      </c>
      <c r="C9" s="34">
        <v>1580</v>
      </c>
      <c r="D9" s="35"/>
      <c r="E9" s="1"/>
      <c r="F9" s="1"/>
    </row>
    <row r="10" spans="1:8" ht="30" x14ac:dyDescent="0.25">
      <c r="A10" s="34">
        <v>5</v>
      </c>
      <c r="B10" s="34" t="s">
        <v>67</v>
      </c>
      <c r="C10" s="34">
        <v>2740</v>
      </c>
      <c r="D10" s="34"/>
      <c r="E10" s="1"/>
      <c r="F10" s="1"/>
    </row>
    <row r="11" spans="1:8" ht="30" x14ac:dyDescent="0.25">
      <c r="A11" s="34">
        <v>6</v>
      </c>
      <c r="B11" s="34" t="s">
        <v>68</v>
      </c>
      <c r="C11" s="34">
        <v>1425</v>
      </c>
      <c r="D11" s="35"/>
      <c r="E11" s="1"/>
      <c r="F11" s="1"/>
    </row>
    <row r="12" spans="1:8" s="5" customFormat="1" x14ac:dyDescent="0.25">
      <c r="A12" s="34">
        <v>7</v>
      </c>
      <c r="B12" s="34" t="s">
        <v>69</v>
      </c>
      <c r="C12" s="34">
        <v>2370</v>
      </c>
      <c r="D12" s="35"/>
      <c r="E12" s="4"/>
      <c r="F12" s="4"/>
    </row>
    <row r="13" spans="1:8" s="5" customFormat="1" ht="30" x14ac:dyDescent="0.25">
      <c r="A13" s="34">
        <v>8</v>
      </c>
      <c r="B13" s="34" t="s">
        <v>70</v>
      </c>
      <c r="C13" s="34">
        <v>1950</v>
      </c>
      <c r="D13" s="35"/>
      <c r="E13" s="4"/>
      <c r="F13" s="4"/>
    </row>
    <row r="14" spans="1:8" x14ac:dyDescent="0.25">
      <c r="A14" s="34"/>
      <c r="B14" s="35" t="s">
        <v>61</v>
      </c>
      <c r="C14" s="35">
        <f>SUM(C6:C13)</f>
        <v>13254.5</v>
      </c>
      <c r="D14" s="35">
        <f>C14</f>
        <v>13254.5</v>
      </c>
      <c r="E14" s="1"/>
      <c r="F14" s="1"/>
    </row>
    <row r="15" spans="1:8" x14ac:dyDescent="0.25">
      <c r="A15" s="34"/>
      <c r="B15" s="35" t="s">
        <v>7</v>
      </c>
      <c r="C15" s="34"/>
      <c r="D15" s="35"/>
      <c r="E15" s="1"/>
      <c r="F15" s="1"/>
    </row>
    <row r="16" spans="1:8" x14ac:dyDescent="0.25">
      <c r="A16" s="34">
        <v>1</v>
      </c>
      <c r="B16" s="34" t="s">
        <v>77</v>
      </c>
      <c r="C16" s="34">
        <v>1777.5</v>
      </c>
      <c r="D16" s="35"/>
      <c r="E16" s="1"/>
      <c r="F16" s="1"/>
    </row>
    <row r="17" spans="1:6" ht="30" x14ac:dyDescent="0.25">
      <c r="A17" s="34">
        <v>2</v>
      </c>
      <c r="B17" s="34" t="s">
        <v>78</v>
      </c>
      <c r="C17" s="34">
        <v>2216</v>
      </c>
      <c r="D17" s="35"/>
      <c r="E17" s="1"/>
      <c r="F17" s="1"/>
    </row>
    <row r="18" spans="1:6" x14ac:dyDescent="0.25">
      <c r="A18" s="34">
        <v>3</v>
      </c>
      <c r="B18" s="34" t="s">
        <v>62</v>
      </c>
      <c r="C18" s="34">
        <v>1185</v>
      </c>
      <c r="D18" s="35"/>
      <c r="E18" s="1"/>
      <c r="F18" s="1"/>
    </row>
    <row r="19" spans="1:6" s="5" customFormat="1" x14ac:dyDescent="0.25">
      <c r="A19" s="34">
        <v>4</v>
      </c>
      <c r="B19" s="34" t="s">
        <v>79</v>
      </c>
      <c r="C19" s="34">
        <v>7246</v>
      </c>
      <c r="D19" s="35"/>
      <c r="E19" s="4"/>
      <c r="F19" s="4"/>
    </row>
    <row r="20" spans="1:6" s="5" customFormat="1" ht="30" x14ac:dyDescent="0.25">
      <c r="A20" s="34">
        <v>5</v>
      </c>
      <c r="B20" s="34" t="s">
        <v>80</v>
      </c>
      <c r="C20" s="34">
        <f>2946.43+1715.2</f>
        <v>4661.63</v>
      </c>
      <c r="D20" s="35"/>
      <c r="E20" s="4"/>
      <c r="F20" s="4"/>
    </row>
    <row r="21" spans="1:6" x14ac:dyDescent="0.25">
      <c r="A21" s="34">
        <v>6</v>
      </c>
      <c r="B21" s="34" t="s">
        <v>81</v>
      </c>
      <c r="C21" s="34">
        <v>2962.5</v>
      </c>
      <c r="D21" s="35"/>
      <c r="E21" s="1"/>
      <c r="F21" s="1"/>
    </row>
    <row r="22" spans="1:6" ht="30" x14ac:dyDescent="0.25">
      <c r="A22" s="34">
        <v>7</v>
      </c>
      <c r="B22" s="34" t="s">
        <v>82</v>
      </c>
      <c r="C22" s="34">
        <v>790</v>
      </c>
      <c r="D22" s="35"/>
      <c r="E22" s="1"/>
      <c r="F22" s="1"/>
    </row>
    <row r="23" spans="1:6" ht="30" x14ac:dyDescent="0.25">
      <c r="A23" s="34">
        <v>8</v>
      </c>
      <c r="B23" s="34" t="s">
        <v>68</v>
      </c>
      <c r="C23" s="34">
        <v>625</v>
      </c>
      <c r="D23" s="35"/>
      <c r="E23" s="1"/>
      <c r="F23" s="1"/>
    </row>
    <row r="24" spans="1:6" x14ac:dyDescent="0.25">
      <c r="A24" s="34">
        <v>9</v>
      </c>
      <c r="B24" s="34" t="s">
        <v>83</v>
      </c>
      <c r="C24" s="34">
        <v>3555</v>
      </c>
      <c r="D24" s="35"/>
      <c r="E24" s="1"/>
      <c r="F24" s="1"/>
    </row>
    <row r="25" spans="1:6" x14ac:dyDescent="0.25">
      <c r="A25" s="34">
        <v>10</v>
      </c>
      <c r="B25" s="34" t="s">
        <v>84</v>
      </c>
      <c r="C25" s="40">
        <v>1580</v>
      </c>
      <c r="D25" s="35"/>
      <c r="E25" s="1"/>
      <c r="F25" s="1"/>
    </row>
    <row r="26" spans="1:6" x14ac:dyDescent="0.25">
      <c r="A26" s="34">
        <v>11</v>
      </c>
      <c r="B26" s="34" t="s">
        <v>88</v>
      </c>
      <c r="C26" s="40">
        <v>2370</v>
      </c>
      <c r="D26" s="35"/>
      <c r="E26" s="1"/>
      <c r="F26" s="1"/>
    </row>
    <row r="27" spans="1:6" x14ac:dyDescent="0.25">
      <c r="A27" s="34"/>
      <c r="B27" s="35" t="s">
        <v>85</v>
      </c>
      <c r="C27" s="41">
        <f>SUM(C16:C26)</f>
        <v>28968.63</v>
      </c>
      <c r="D27" s="35">
        <f>C27+D14</f>
        <v>42223.130000000005</v>
      </c>
      <c r="E27" s="1"/>
      <c r="F27" s="1"/>
    </row>
    <row r="28" spans="1:6" x14ac:dyDescent="0.25">
      <c r="A28" s="34"/>
      <c r="B28" s="35" t="s">
        <v>3</v>
      </c>
      <c r="C28" s="34"/>
      <c r="D28" s="34"/>
      <c r="E28" s="1"/>
      <c r="F28" s="1"/>
    </row>
    <row r="29" spans="1:6" s="5" customFormat="1" x14ac:dyDescent="0.25">
      <c r="A29" s="34">
        <v>1</v>
      </c>
      <c r="B29" s="34" t="s">
        <v>93</v>
      </c>
      <c r="C29" s="34">
        <v>5240.1000000000004</v>
      </c>
      <c r="D29" s="35"/>
      <c r="E29" s="4"/>
      <c r="F29" s="4"/>
    </row>
    <row r="30" spans="1:6" s="5" customFormat="1" ht="30" x14ac:dyDescent="0.25">
      <c r="A30" s="34">
        <v>2</v>
      </c>
      <c r="B30" s="34" t="s">
        <v>95</v>
      </c>
      <c r="C30" s="34">
        <f>790+1580</f>
        <v>2370</v>
      </c>
      <c r="D30" s="35"/>
      <c r="E30" s="4"/>
      <c r="F30" s="4"/>
    </row>
    <row r="31" spans="1:6" ht="30" x14ac:dyDescent="0.25">
      <c r="A31" s="34">
        <v>3</v>
      </c>
      <c r="B31" s="34" t="s">
        <v>94</v>
      </c>
      <c r="C31" s="34">
        <v>1415</v>
      </c>
      <c r="D31" s="35"/>
      <c r="E31" s="1"/>
      <c r="F31" s="1"/>
    </row>
    <row r="32" spans="1:6" x14ac:dyDescent="0.25">
      <c r="A32" s="34">
        <v>4</v>
      </c>
      <c r="B32" s="34" t="s">
        <v>84</v>
      </c>
      <c r="C32" s="34">
        <v>2370</v>
      </c>
      <c r="D32" s="34"/>
      <c r="E32" s="1"/>
      <c r="F32" s="1"/>
    </row>
    <row r="33" spans="1:6" x14ac:dyDescent="0.25">
      <c r="A33" s="34">
        <v>5</v>
      </c>
      <c r="B33" s="34" t="s">
        <v>96</v>
      </c>
      <c r="C33" s="34">
        <v>1580</v>
      </c>
      <c r="D33" s="35"/>
      <c r="E33" s="1"/>
      <c r="F33" s="1"/>
    </row>
    <row r="34" spans="1:6" ht="30" x14ac:dyDescent="0.25">
      <c r="A34" s="34">
        <v>6</v>
      </c>
      <c r="B34" s="34" t="s">
        <v>97</v>
      </c>
      <c r="C34" s="34">
        <v>1875.5</v>
      </c>
      <c r="D34" s="34"/>
      <c r="E34" s="1"/>
      <c r="F34" s="1"/>
    </row>
    <row r="35" spans="1:6" x14ac:dyDescent="0.25">
      <c r="A35" s="34"/>
      <c r="B35" s="35" t="s">
        <v>98</v>
      </c>
      <c r="C35" s="35">
        <f>SUM(C29:C34)</f>
        <v>14850.6</v>
      </c>
      <c r="D35" s="35">
        <f>C35+D27</f>
        <v>57073.73</v>
      </c>
      <c r="E35" s="1"/>
      <c r="F35" s="1"/>
    </row>
    <row r="36" spans="1:6" x14ac:dyDescent="0.25">
      <c r="A36" s="34"/>
      <c r="B36" s="35" t="s">
        <v>9</v>
      </c>
      <c r="C36" s="34"/>
      <c r="D36" s="35"/>
      <c r="E36" s="1"/>
      <c r="F36" s="1"/>
    </row>
    <row r="37" spans="1:6" x14ac:dyDescent="0.25">
      <c r="A37" s="34">
        <v>1</v>
      </c>
      <c r="B37" s="34" t="s">
        <v>62</v>
      </c>
      <c r="C37" s="34">
        <v>1185</v>
      </c>
      <c r="D37" s="35"/>
      <c r="E37" s="1"/>
      <c r="F37" s="1"/>
    </row>
    <row r="38" spans="1:6" x14ac:dyDescent="0.25">
      <c r="A38" s="34">
        <v>2</v>
      </c>
      <c r="B38" s="34" t="s">
        <v>108</v>
      </c>
      <c r="C38" s="34">
        <v>1764</v>
      </c>
      <c r="D38" s="35"/>
      <c r="E38" s="1"/>
      <c r="F38" s="1"/>
    </row>
    <row r="39" spans="1:6" x14ac:dyDescent="0.25">
      <c r="A39" s="34">
        <v>3</v>
      </c>
      <c r="B39" s="34" t="s">
        <v>109</v>
      </c>
      <c r="C39" s="34">
        <v>1580</v>
      </c>
      <c r="D39" s="35"/>
      <c r="E39" s="1"/>
      <c r="F39" s="1"/>
    </row>
    <row r="40" spans="1:6" x14ac:dyDescent="0.25">
      <c r="A40" s="34">
        <v>4</v>
      </c>
      <c r="B40" s="34" t="s">
        <v>110</v>
      </c>
      <c r="C40" s="34">
        <v>5150</v>
      </c>
      <c r="D40" s="35"/>
      <c r="E40" s="1"/>
      <c r="F40" s="1"/>
    </row>
    <row r="41" spans="1:6" x14ac:dyDescent="0.25">
      <c r="A41" s="34">
        <v>5</v>
      </c>
      <c r="B41" s="34" t="s">
        <v>111</v>
      </c>
      <c r="C41" s="34">
        <v>395</v>
      </c>
      <c r="D41" s="35"/>
      <c r="E41" s="1"/>
      <c r="F41" s="1"/>
    </row>
    <row r="42" spans="1:6" x14ac:dyDescent="0.25">
      <c r="A42" s="34">
        <v>6</v>
      </c>
      <c r="B42" s="34" t="s">
        <v>112</v>
      </c>
      <c r="C42" s="34">
        <v>1331</v>
      </c>
      <c r="D42" s="35"/>
      <c r="E42" s="1"/>
      <c r="F42" s="1"/>
    </row>
    <row r="43" spans="1:6" x14ac:dyDescent="0.25">
      <c r="A43" s="34"/>
      <c r="B43" s="35" t="s">
        <v>113</v>
      </c>
      <c r="C43" s="35">
        <f>SUM(C37:C42)</f>
        <v>11405</v>
      </c>
      <c r="D43" s="35">
        <f>C43+D35</f>
        <v>68478.73000000001</v>
      </c>
      <c r="E43" s="1"/>
      <c r="F43" s="1"/>
    </row>
    <row r="44" spans="1:6" x14ac:dyDescent="0.25">
      <c r="A44" s="34"/>
      <c r="B44" s="35" t="s">
        <v>10</v>
      </c>
      <c r="C44" s="34"/>
      <c r="D44" s="35"/>
      <c r="E44" s="1"/>
      <c r="F44" s="1"/>
    </row>
    <row r="45" spans="1:6" x14ac:dyDescent="0.25">
      <c r="A45" s="34">
        <v>1</v>
      </c>
      <c r="B45" s="34" t="s">
        <v>120</v>
      </c>
      <c r="C45" s="34">
        <v>1580</v>
      </c>
      <c r="D45" s="35"/>
      <c r="E45" s="1"/>
      <c r="F45" s="1"/>
    </row>
    <row r="46" spans="1:6" x14ac:dyDescent="0.25">
      <c r="A46" s="34">
        <v>2</v>
      </c>
      <c r="B46" s="34" t="s">
        <v>121</v>
      </c>
      <c r="C46" s="34">
        <v>1580</v>
      </c>
      <c r="D46" s="35"/>
      <c r="E46" s="1"/>
      <c r="F46" s="1"/>
    </row>
    <row r="47" spans="1:6" x14ac:dyDescent="0.25">
      <c r="A47" s="34"/>
      <c r="B47" s="35" t="s">
        <v>122</v>
      </c>
      <c r="C47" s="35">
        <f>SUM(C45:C46)</f>
        <v>3160</v>
      </c>
      <c r="D47" s="35">
        <f>C47+D43</f>
        <v>71638.73000000001</v>
      </c>
      <c r="E47" s="1"/>
      <c r="F47" s="1"/>
    </row>
    <row r="48" spans="1:6" x14ac:dyDescent="0.25">
      <c r="A48" s="34"/>
      <c r="B48" s="35" t="s">
        <v>11</v>
      </c>
      <c r="C48" s="34"/>
      <c r="D48" s="35"/>
      <c r="E48" s="1"/>
      <c r="F48" s="1"/>
    </row>
    <row r="49" spans="1:6" x14ac:dyDescent="0.25">
      <c r="A49" s="34">
        <v>1</v>
      </c>
      <c r="B49" s="34" t="s">
        <v>62</v>
      </c>
      <c r="C49" s="34">
        <v>395</v>
      </c>
      <c r="D49" s="35"/>
      <c r="E49" s="1"/>
      <c r="F49" s="1"/>
    </row>
    <row r="50" spans="1:6" ht="30" x14ac:dyDescent="0.25">
      <c r="A50" s="34">
        <v>2</v>
      </c>
      <c r="B50" s="34" t="s">
        <v>129</v>
      </c>
      <c r="C50" s="34">
        <v>3555</v>
      </c>
      <c r="D50" s="35"/>
      <c r="E50" s="1"/>
      <c r="F50" s="1"/>
    </row>
    <row r="51" spans="1:6" ht="30" x14ac:dyDescent="0.25">
      <c r="A51" s="34">
        <v>3</v>
      </c>
      <c r="B51" s="34" t="s">
        <v>130</v>
      </c>
      <c r="C51" s="34">
        <v>3950</v>
      </c>
      <c r="D51" s="35"/>
      <c r="E51" s="1"/>
      <c r="F51" s="1"/>
    </row>
    <row r="52" spans="1:6" x14ac:dyDescent="0.25">
      <c r="A52" s="34">
        <v>4</v>
      </c>
      <c r="B52" s="34" t="s">
        <v>131</v>
      </c>
      <c r="C52" s="34">
        <v>4304.6000000000004</v>
      </c>
      <c r="D52" s="35"/>
      <c r="E52" s="1"/>
      <c r="F52" s="1"/>
    </row>
    <row r="53" spans="1:6" ht="30" x14ac:dyDescent="0.25">
      <c r="A53" s="34">
        <v>5</v>
      </c>
      <c r="B53" s="34" t="s">
        <v>132</v>
      </c>
      <c r="C53" s="34">
        <v>3160</v>
      </c>
      <c r="D53" s="35"/>
      <c r="E53" s="1"/>
      <c r="F53" s="1"/>
    </row>
    <row r="54" spans="1:6" x14ac:dyDescent="0.25">
      <c r="A54" s="34">
        <v>6</v>
      </c>
      <c r="B54" s="34" t="s">
        <v>133</v>
      </c>
      <c r="C54" s="34">
        <v>1134.3</v>
      </c>
      <c r="D54" s="35"/>
      <c r="E54" s="1"/>
      <c r="F54" s="1"/>
    </row>
    <row r="55" spans="1:6" x14ac:dyDescent="0.25">
      <c r="A55" s="34"/>
      <c r="B55" s="35" t="s">
        <v>134</v>
      </c>
      <c r="C55" s="35">
        <f>SUM(C49:C54)</f>
        <v>16498.900000000001</v>
      </c>
      <c r="D55" s="35">
        <f>C55+D47</f>
        <v>88137.63</v>
      </c>
      <c r="E55" s="1"/>
      <c r="F55" s="1"/>
    </row>
    <row r="56" spans="1:6" x14ac:dyDescent="0.25">
      <c r="A56" s="34"/>
      <c r="B56" s="35" t="s">
        <v>12</v>
      </c>
      <c r="C56" s="34"/>
      <c r="D56" s="35"/>
      <c r="E56" s="1"/>
      <c r="F56" s="1"/>
    </row>
    <row r="57" spans="1:6" x14ac:dyDescent="0.25">
      <c r="A57" s="34">
        <v>1</v>
      </c>
      <c r="B57" s="34" t="s">
        <v>143</v>
      </c>
      <c r="C57" s="34">
        <f>790+1580</f>
        <v>2370</v>
      </c>
      <c r="D57" s="35"/>
      <c r="E57" s="1"/>
      <c r="F57" s="1"/>
    </row>
    <row r="58" spans="1:6" ht="30" x14ac:dyDescent="0.25">
      <c r="A58" s="34">
        <v>2</v>
      </c>
      <c r="B58" s="34" t="s">
        <v>144</v>
      </c>
      <c r="C58" s="34">
        <v>4170.5</v>
      </c>
      <c r="D58" s="35"/>
      <c r="E58" s="1"/>
      <c r="F58" s="1"/>
    </row>
    <row r="59" spans="1:6" x14ac:dyDescent="0.25">
      <c r="A59" s="34">
        <v>3</v>
      </c>
      <c r="B59" s="34" t="s">
        <v>62</v>
      </c>
      <c r="C59" s="34">
        <v>1185</v>
      </c>
      <c r="D59" s="35"/>
      <c r="E59" s="1"/>
      <c r="F59" s="1"/>
    </row>
    <row r="60" spans="1:6" x14ac:dyDescent="0.25">
      <c r="A60" s="34">
        <v>4</v>
      </c>
      <c r="B60" s="34" t="s">
        <v>145</v>
      </c>
      <c r="C60" s="34">
        <v>3851.25</v>
      </c>
      <c r="D60" s="35"/>
      <c r="E60" s="1"/>
      <c r="F60" s="1"/>
    </row>
    <row r="61" spans="1:6" x14ac:dyDescent="0.25">
      <c r="A61" s="34"/>
      <c r="B61" s="35" t="s">
        <v>146</v>
      </c>
      <c r="C61" s="35">
        <f>SUM(C57:C60)</f>
        <v>11576.75</v>
      </c>
      <c r="D61" s="35">
        <f>C61+D55</f>
        <v>99714.38</v>
      </c>
      <c r="E61" s="1"/>
      <c r="F61" s="1"/>
    </row>
    <row r="62" spans="1:6" x14ac:dyDescent="0.25">
      <c r="A62" s="34"/>
      <c r="B62" s="35" t="s">
        <v>13</v>
      </c>
      <c r="C62" s="35"/>
      <c r="D62" s="35"/>
      <c r="E62" s="1"/>
      <c r="F62" s="1"/>
    </row>
    <row r="63" spans="1:6" x14ac:dyDescent="0.25">
      <c r="A63" s="34">
        <v>1</v>
      </c>
      <c r="B63" s="34" t="s">
        <v>153</v>
      </c>
      <c r="C63" s="34">
        <v>1185</v>
      </c>
      <c r="D63" s="35">
        <f>C63+D61</f>
        <v>100899.38</v>
      </c>
      <c r="E63" s="1"/>
      <c r="F63" s="1"/>
    </row>
    <row r="64" spans="1:6" x14ac:dyDescent="0.25">
      <c r="A64" s="34"/>
      <c r="B64" s="35" t="s">
        <v>14</v>
      </c>
      <c r="C64" s="34"/>
      <c r="D64" s="35"/>
      <c r="E64" s="1"/>
      <c r="F64" s="1"/>
    </row>
    <row r="65" spans="1:6" x14ac:dyDescent="0.25">
      <c r="A65" s="34">
        <v>1</v>
      </c>
      <c r="B65" s="34" t="s">
        <v>62</v>
      </c>
      <c r="C65" s="34">
        <v>1185</v>
      </c>
      <c r="D65" s="35"/>
      <c r="E65" s="1"/>
      <c r="F65" s="1"/>
    </row>
    <row r="66" spans="1:6" x14ac:dyDescent="0.25">
      <c r="A66" s="34">
        <v>2</v>
      </c>
      <c r="B66" s="34" t="s">
        <v>160</v>
      </c>
      <c r="C66" s="34">
        <v>3555</v>
      </c>
      <c r="D66" s="35"/>
      <c r="E66" s="1"/>
      <c r="F66" s="1"/>
    </row>
    <row r="67" spans="1:6" x14ac:dyDescent="0.25">
      <c r="A67" s="34">
        <v>3</v>
      </c>
      <c r="B67" s="34" t="s">
        <v>161</v>
      </c>
      <c r="C67" s="34">
        <v>1655</v>
      </c>
      <c r="D67" s="35"/>
      <c r="E67" s="1"/>
      <c r="F67" s="1"/>
    </row>
    <row r="68" spans="1:6" ht="30" x14ac:dyDescent="0.25">
      <c r="A68" s="34">
        <v>4</v>
      </c>
      <c r="B68" s="34" t="s">
        <v>162</v>
      </c>
      <c r="C68" s="34">
        <v>898.5</v>
      </c>
      <c r="D68" s="35"/>
      <c r="E68" s="1"/>
      <c r="F68" s="1"/>
    </row>
    <row r="69" spans="1:6" x14ac:dyDescent="0.25">
      <c r="A69" s="34">
        <v>5</v>
      </c>
      <c r="B69" s="34" t="s">
        <v>163</v>
      </c>
      <c r="C69" s="34">
        <v>1580</v>
      </c>
      <c r="D69" s="35"/>
      <c r="E69" s="1"/>
      <c r="F69" s="1"/>
    </row>
    <row r="70" spans="1:6" x14ac:dyDescent="0.25">
      <c r="A70" s="34"/>
      <c r="B70" s="35" t="s">
        <v>164</v>
      </c>
      <c r="C70" s="35">
        <f>SUM(C65:C69)</f>
        <v>8873.5</v>
      </c>
      <c r="D70" s="37">
        <f>C70+D63</f>
        <v>109772.88</v>
      </c>
      <c r="E70" s="1"/>
      <c r="F70" s="1"/>
    </row>
    <row r="71" spans="1:6" x14ac:dyDescent="0.25">
      <c r="A71" s="34"/>
      <c r="B71" s="35" t="s">
        <v>15</v>
      </c>
      <c r="C71" s="35"/>
      <c r="D71" s="37"/>
      <c r="E71" s="1"/>
      <c r="F71" s="1"/>
    </row>
    <row r="72" spans="1:6" x14ac:dyDescent="0.25">
      <c r="A72" s="34">
        <v>1</v>
      </c>
      <c r="B72" s="34" t="s">
        <v>169</v>
      </c>
      <c r="C72" s="34">
        <v>1580</v>
      </c>
      <c r="D72" s="37"/>
      <c r="E72" s="1"/>
      <c r="F72" s="1"/>
    </row>
    <row r="73" spans="1:6" ht="30" x14ac:dyDescent="0.25">
      <c r="A73" s="34">
        <v>2</v>
      </c>
      <c r="B73" s="34" t="s">
        <v>170</v>
      </c>
      <c r="C73" s="34">
        <v>2220</v>
      </c>
      <c r="D73" s="37"/>
      <c r="E73" s="1"/>
      <c r="F73" s="1"/>
    </row>
    <row r="74" spans="1:6" ht="30" x14ac:dyDescent="0.25">
      <c r="A74" s="34">
        <v>3</v>
      </c>
      <c r="B74" s="34" t="s">
        <v>171</v>
      </c>
      <c r="C74" s="34">
        <v>790</v>
      </c>
      <c r="D74" s="37"/>
      <c r="E74" s="1"/>
      <c r="F74" s="1"/>
    </row>
    <row r="75" spans="1:6" x14ac:dyDescent="0.25">
      <c r="A75" s="34">
        <v>4</v>
      </c>
      <c r="B75" s="34" t="s">
        <v>172</v>
      </c>
      <c r="C75" s="34">
        <v>1891</v>
      </c>
      <c r="D75" s="37"/>
      <c r="E75" s="1"/>
      <c r="F75" s="1"/>
    </row>
    <row r="76" spans="1:6" x14ac:dyDescent="0.25">
      <c r="A76" s="34">
        <v>5</v>
      </c>
      <c r="B76" s="34" t="s">
        <v>173</v>
      </c>
      <c r="C76" s="34">
        <v>790</v>
      </c>
      <c r="D76" s="37"/>
      <c r="E76" s="1"/>
      <c r="F76" s="1"/>
    </row>
    <row r="77" spans="1:6" x14ac:dyDescent="0.25">
      <c r="A77" s="34">
        <v>6</v>
      </c>
      <c r="B77" s="34" t="s">
        <v>174</v>
      </c>
      <c r="C77" s="34">
        <v>4203.1000000000004</v>
      </c>
      <c r="D77" s="37"/>
      <c r="E77" s="1"/>
      <c r="F77" s="1"/>
    </row>
    <row r="78" spans="1:6" x14ac:dyDescent="0.25">
      <c r="A78" s="34">
        <v>7</v>
      </c>
      <c r="B78" s="34" t="s">
        <v>175</v>
      </c>
      <c r="C78" s="34">
        <v>790</v>
      </c>
      <c r="D78" s="37"/>
      <c r="E78" s="1"/>
      <c r="F78" s="1"/>
    </row>
    <row r="79" spans="1:6" ht="30" x14ac:dyDescent="0.25">
      <c r="A79" s="34">
        <v>8</v>
      </c>
      <c r="B79" s="34" t="s">
        <v>176</v>
      </c>
      <c r="C79" s="34">
        <v>8691.1</v>
      </c>
      <c r="D79" s="37"/>
      <c r="E79" s="1"/>
      <c r="F79" s="1"/>
    </row>
    <row r="80" spans="1:6" x14ac:dyDescent="0.25">
      <c r="A80" s="34">
        <v>9</v>
      </c>
      <c r="B80" s="34" t="s">
        <v>177</v>
      </c>
      <c r="C80" s="34">
        <v>1185</v>
      </c>
      <c r="D80" s="37"/>
      <c r="E80" s="1"/>
      <c r="F80" s="1"/>
    </row>
    <row r="81" spans="1:6" ht="30" x14ac:dyDescent="0.25">
      <c r="A81" s="34">
        <v>10</v>
      </c>
      <c r="B81" s="34" t="s">
        <v>178</v>
      </c>
      <c r="C81" s="34">
        <v>1185</v>
      </c>
      <c r="D81" s="37"/>
      <c r="E81" s="1"/>
      <c r="F81" s="1"/>
    </row>
    <row r="82" spans="1:6" x14ac:dyDescent="0.25">
      <c r="A82" s="34">
        <v>11</v>
      </c>
      <c r="B82" s="34" t="s">
        <v>179</v>
      </c>
      <c r="C82" s="34">
        <v>11650</v>
      </c>
      <c r="D82" s="37"/>
      <c r="E82" s="1"/>
      <c r="F82" s="1"/>
    </row>
    <row r="83" spans="1:6" x14ac:dyDescent="0.25">
      <c r="A83" s="34">
        <v>12</v>
      </c>
      <c r="B83" s="34" t="s">
        <v>180</v>
      </c>
      <c r="C83" s="34">
        <v>3395</v>
      </c>
      <c r="D83" s="37"/>
      <c r="E83" s="1"/>
      <c r="F83" s="1"/>
    </row>
    <row r="84" spans="1:6" x14ac:dyDescent="0.25">
      <c r="A84" s="34">
        <v>13</v>
      </c>
      <c r="B84" s="34" t="s">
        <v>181</v>
      </c>
      <c r="C84" s="34">
        <v>3868.2</v>
      </c>
      <c r="D84" s="37"/>
      <c r="E84" s="1"/>
      <c r="F84" s="1"/>
    </row>
    <row r="85" spans="1:6" ht="30" x14ac:dyDescent="0.25">
      <c r="A85" s="34">
        <v>14</v>
      </c>
      <c r="B85" s="34" t="s">
        <v>182</v>
      </c>
      <c r="C85" s="34">
        <v>2370</v>
      </c>
      <c r="D85" s="37"/>
      <c r="E85" s="1"/>
      <c r="F85" s="1"/>
    </row>
    <row r="86" spans="1:6" ht="30" x14ac:dyDescent="0.25">
      <c r="A86" s="34">
        <v>15</v>
      </c>
      <c r="B86" s="34" t="s">
        <v>190</v>
      </c>
      <c r="C86" s="34">
        <v>790</v>
      </c>
      <c r="D86" s="37"/>
      <c r="E86" s="1"/>
      <c r="F86" s="1"/>
    </row>
    <row r="87" spans="1:6" x14ac:dyDescent="0.25">
      <c r="A87" s="34"/>
      <c r="B87" s="35" t="s">
        <v>183</v>
      </c>
      <c r="C87" s="35">
        <f>SUM(C72:C86)</f>
        <v>45398.399999999994</v>
      </c>
      <c r="D87" s="37">
        <f>C87+D70</f>
        <v>155171.28</v>
      </c>
      <c r="E87" s="1"/>
      <c r="F87" s="1"/>
    </row>
    <row r="88" spans="1:6" x14ac:dyDescent="0.25">
      <c r="A88" s="34"/>
      <c r="B88" s="35" t="s">
        <v>16</v>
      </c>
      <c r="C88" s="34"/>
      <c r="D88" s="37"/>
      <c r="E88" s="1"/>
      <c r="F88" s="1"/>
    </row>
    <row r="89" spans="1:6" ht="30" x14ac:dyDescent="0.25">
      <c r="A89" s="34">
        <v>1</v>
      </c>
      <c r="B89" s="34" t="s">
        <v>94</v>
      </c>
      <c r="C89" s="34">
        <v>1830</v>
      </c>
      <c r="D89" s="37"/>
      <c r="E89" s="1"/>
      <c r="F89" s="1"/>
    </row>
    <row r="90" spans="1:6" x14ac:dyDescent="0.25">
      <c r="A90" s="34">
        <v>2</v>
      </c>
      <c r="B90" s="34" t="s">
        <v>191</v>
      </c>
      <c r="C90" s="34">
        <v>2795.5</v>
      </c>
      <c r="D90" s="37"/>
      <c r="E90" s="1"/>
      <c r="F90" s="1"/>
    </row>
    <row r="91" spans="1:6" x14ac:dyDescent="0.25">
      <c r="A91" s="34">
        <v>3</v>
      </c>
      <c r="B91" s="34" t="s">
        <v>177</v>
      </c>
      <c r="C91" s="34">
        <v>790</v>
      </c>
      <c r="D91" s="37"/>
      <c r="E91" s="1"/>
      <c r="F91" s="1"/>
    </row>
    <row r="92" spans="1:6" ht="30" x14ac:dyDescent="0.25">
      <c r="A92" s="34">
        <v>4</v>
      </c>
      <c r="B92" s="34" t="s">
        <v>192</v>
      </c>
      <c r="C92" s="34">
        <v>1040</v>
      </c>
      <c r="D92" s="37"/>
      <c r="E92" s="1"/>
      <c r="F92" s="1"/>
    </row>
    <row r="93" spans="1:6" x14ac:dyDescent="0.25">
      <c r="A93" s="34">
        <v>5</v>
      </c>
      <c r="B93" s="34" t="s">
        <v>193</v>
      </c>
      <c r="C93" s="34">
        <v>1580</v>
      </c>
      <c r="D93" s="37"/>
      <c r="E93" s="1"/>
      <c r="F93" s="1"/>
    </row>
    <row r="94" spans="1:6" x14ac:dyDescent="0.25">
      <c r="A94" s="34"/>
      <c r="B94" s="35" t="s">
        <v>194</v>
      </c>
      <c r="C94" s="35">
        <f>SUM(C89:C93)</f>
        <v>8035.5</v>
      </c>
      <c r="D94" s="37">
        <f>C94+D87</f>
        <v>163206.78</v>
      </c>
      <c r="E94" s="1"/>
      <c r="F94" s="1"/>
    </row>
    <row r="95" spans="1:6" x14ac:dyDescent="0.25">
      <c r="A95" s="34"/>
      <c r="B95" s="35" t="s">
        <v>17</v>
      </c>
      <c r="C95" s="34"/>
      <c r="D95" s="37"/>
      <c r="E95" s="1"/>
      <c r="F95" s="1"/>
    </row>
    <row r="96" spans="1:6" x14ac:dyDescent="0.25">
      <c r="A96" s="34">
        <v>1</v>
      </c>
      <c r="B96" s="34" t="s">
        <v>203</v>
      </c>
      <c r="C96" s="34">
        <v>1555</v>
      </c>
      <c r="D96" s="37"/>
      <c r="E96" s="1"/>
      <c r="F96" s="1"/>
    </row>
    <row r="97" spans="1:6" ht="30" x14ac:dyDescent="0.25">
      <c r="A97" s="34">
        <v>2</v>
      </c>
      <c r="B97" s="34" t="s">
        <v>204</v>
      </c>
      <c r="C97" s="34">
        <f>1269+1297</f>
        <v>2566</v>
      </c>
      <c r="D97" s="37"/>
      <c r="E97" s="1"/>
      <c r="F97" s="1"/>
    </row>
    <row r="98" spans="1:6" x14ac:dyDescent="0.25">
      <c r="A98" s="34">
        <v>3</v>
      </c>
      <c r="B98" s="34" t="s">
        <v>205</v>
      </c>
      <c r="C98" s="34">
        <v>4018.2</v>
      </c>
      <c r="D98" s="37"/>
      <c r="E98" s="1"/>
      <c r="F98" s="1"/>
    </row>
    <row r="99" spans="1:6" x14ac:dyDescent="0.25">
      <c r="A99" s="34">
        <v>4</v>
      </c>
      <c r="B99" s="34" t="s">
        <v>206</v>
      </c>
      <c r="C99" s="34">
        <v>635</v>
      </c>
      <c r="D99" s="37"/>
      <c r="E99" s="1"/>
      <c r="F99" s="1"/>
    </row>
    <row r="100" spans="1:6" x14ac:dyDescent="0.25">
      <c r="A100" s="34">
        <v>5</v>
      </c>
      <c r="B100" s="34" t="s">
        <v>207</v>
      </c>
      <c r="C100" s="34">
        <v>1580</v>
      </c>
      <c r="D100" s="37"/>
      <c r="E100" s="1"/>
      <c r="F100" s="1"/>
    </row>
    <row r="101" spans="1:6" x14ac:dyDescent="0.25">
      <c r="A101" s="34"/>
      <c r="B101" s="35" t="s">
        <v>208</v>
      </c>
      <c r="C101" s="35">
        <f>SUM(C96:C100)</f>
        <v>10354.200000000001</v>
      </c>
      <c r="D101" s="37">
        <f>C101+D94</f>
        <v>173560.98</v>
      </c>
      <c r="E101" s="1"/>
      <c r="F101" s="1"/>
    </row>
    <row r="102" spans="1:6" x14ac:dyDescent="0.25">
      <c r="A102" s="34"/>
      <c r="B102" s="34"/>
      <c r="C102" s="34"/>
      <c r="D102" s="37"/>
      <c r="E102" s="1"/>
      <c r="F102" s="1"/>
    </row>
    <row r="103" spans="1:6" x14ac:dyDescent="0.25">
      <c r="A103" s="34"/>
      <c r="B103" s="34"/>
      <c r="C103" s="34"/>
      <c r="D103" s="37"/>
      <c r="E103" s="1"/>
      <c r="F103" s="1"/>
    </row>
    <row r="104" spans="1:6" x14ac:dyDescent="0.25">
      <c r="A104" s="34"/>
      <c r="B104" s="34"/>
      <c r="C104" s="34"/>
      <c r="D104" s="37"/>
      <c r="E104" s="1"/>
      <c r="F104" s="1"/>
    </row>
    <row r="105" spans="1:6" x14ac:dyDescent="0.25">
      <c r="A105" s="34"/>
      <c r="B105" s="34"/>
      <c r="C105" s="34"/>
      <c r="D105" s="37"/>
      <c r="E105" s="1"/>
      <c r="F105" s="1"/>
    </row>
    <row r="106" spans="1:6" x14ac:dyDescent="0.25">
      <c r="A106" s="34"/>
      <c r="B106" s="34"/>
      <c r="C106" s="34"/>
      <c r="D106" s="37"/>
      <c r="E106" s="1"/>
      <c r="F106" s="1"/>
    </row>
    <row r="107" spans="1:6" x14ac:dyDescent="0.25">
      <c r="A107" s="38"/>
      <c r="B107" s="38"/>
      <c r="C107" s="38"/>
      <c r="D107" s="3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0"/>
  <sheetViews>
    <sheetView workbookViewId="0">
      <selection activeCell="D15" sqref="D15"/>
    </sheetView>
  </sheetViews>
  <sheetFormatPr defaultRowHeight="15" x14ac:dyDescent="0.25"/>
  <cols>
    <col min="1" max="1" width="5.28515625" customWidth="1"/>
    <col min="2" max="2" width="54.7109375" customWidth="1"/>
    <col min="3" max="3" width="10.5703125" customWidth="1"/>
    <col min="4" max="4" width="11.42578125" customWidth="1"/>
  </cols>
  <sheetData>
    <row r="1" spans="1:4" ht="15.75" x14ac:dyDescent="0.25">
      <c r="A1" s="1"/>
      <c r="B1" s="70" t="s">
        <v>75</v>
      </c>
      <c r="C1" s="70"/>
      <c r="D1" s="70"/>
    </row>
    <row r="2" spans="1:4" ht="15.75" x14ac:dyDescent="0.25">
      <c r="A2" s="1"/>
      <c r="B2" s="71" t="s">
        <v>33</v>
      </c>
      <c r="C2" s="71"/>
      <c r="D2" s="71"/>
    </row>
    <row r="3" spans="1:4" ht="15.75" x14ac:dyDescent="0.25">
      <c r="A3" s="1"/>
      <c r="B3" s="70" t="s">
        <v>50</v>
      </c>
      <c r="C3" s="70"/>
      <c r="D3" s="70"/>
    </row>
    <row r="4" spans="1:4" ht="30" x14ac:dyDescent="0.25">
      <c r="A4" s="13"/>
      <c r="B4" s="31" t="s">
        <v>0</v>
      </c>
      <c r="C4" s="13" t="s">
        <v>1</v>
      </c>
      <c r="D4" s="31" t="s">
        <v>28</v>
      </c>
    </row>
    <row r="5" spans="1:4" x14ac:dyDescent="0.25">
      <c r="A5" s="34"/>
      <c r="B5" s="54" t="s">
        <v>11</v>
      </c>
      <c r="C5" s="34"/>
      <c r="D5" s="55"/>
    </row>
    <row r="6" spans="1:4" x14ac:dyDescent="0.25">
      <c r="A6" s="34">
        <v>1</v>
      </c>
      <c r="B6" s="36" t="s">
        <v>141</v>
      </c>
      <c r="C6" s="34">
        <v>3485</v>
      </c>
      <c r="D6" s="56"/>
    </row>
    <row r="7" spans="1:4" ht="30" x14ac:dyDescent="0.25">
      <c r="A7" s="34">
        <v>2</v>
      </c>
      <c r="B7" s="36" t="s">
        <v>142</v>
      </c>
      <c r="C7" s="34">
        <f>1896.9+1322.5</f>
        <v>3219.4</v>
      </c>
      <c r="D7" s="34"/>
    </row>
    <row r="8" spans="1:4" x14ac:dyDescent="0.25">
      <c r="A8" s="34"/>
      <c r="B8" s="54" t="s">
        <v>134</v>
      </c>
      <c r="C8" s="35">
        <f>SUM(C6:C7)</f>
        <v>6704.4</v>
      </c>
      <c r="D8" s="35">
        <f>C8</f>
        <v>6704.4</v>
      </c>
    </row>
    <row r="9" spans="1:4" x14ac:dyDescent="0.25">
      <c r="A9" s="34"/>
      <c r="B9" s="54" t="s">
        <v>12</v>
      </c>
      <c r="C9" s="34"/>
      <c r="D9" s="35"/>
    </row>
    <row r="10" spans="1:4" x14ac:dyDescent="0.25">
      <c r="A10" s="34">
        <v>1</v>
      </c>
      <c r="B10" s="34" t="s">
        <v>148</v>
      </c>
      <c r="C10" s="34">
        <v>1937.1</v>
      </c>
      <c r="D10" s="67">
        <f>C10+D8</f>
        <v>8641.5</v>
      </c>
    </row>
    <row r="11" spans="1:4" x14ac:dyDescent="0.25">
      <c r="A11" s="34"/>
      <c r="B11" s="64" t="s">
        <v>13</v>
      </c>
      <c r="C11" s="34"/>
      <c r="D11" s="57"/>
    </row>
    <row r="12" spans="1:4" ht="30" x14ac:dyDescent="0.25">
      <c r="A12" s="34">
        <v>1</v>
      </c>
      <c r="B12" s="53" t="s">
        <v>159</v>
      </c>
      <c r="C12" s="35">
        <v>4781.8</v>
      </c>
      <c r="D12" s="67">
        <f>C12+D10</f>
        <v>13423.3</v>
      </c>
    </row>
    <row r="13" spans="1:4" x14ac:dyDescent="0.25">
      <c r="A13" s="34"/>
      <c r="B13" s="64" t="s">
        <v>16</v>
      </c>
      <c r="C13" s="34"/>
      <c r="D13" s="57"/>
    </row>
    <row r="14" spans="1:4" x14ac:dyDescent="0.25">
      <c r="A14" s="40">
        <v>1</v>
      </c>
      <c r="B14" s="53" t="s">
        <v>202</v>
      </c>
      <c r="C14" s="41">
        <v>6876</v>
      </c>
      <c r="D14" s="52">
        <f>C14+D12</f>
        <v>20299.3</v>
      </c>
    </row>
    <row r="15" spans="1:4" x14ac:dyDescent="0.25">
      <c r="A15" s="40"/>
      <c r="B15" s="35"/>
      <c r="C15" s="40"/>
      <c r="D15" s="52"/>
    </row>
    <row r="16" spans="1:4" x14ac:dyDescent="0.25">
      <c r="A16" s="40"/>
      <c r="B16" s="34"/>
      <c r="C16" s="40"/>
      <c r="D16" s="52"/>
    </row>
    <row r="17" spans="1:4" x14ac:dyDescent="0.25">
      <c r="A17" s="40"/>
      <c r="B17" s="34"/>
      <c r="C17" s="40"/>
      <c r="D17" s="52"/>
    </row>
    <row r="18" spans="1:4" x14ac:dyDescent="0.25">
      <c r="A18" s="40"/>
      <c r="B18" s="34"/>
      <c r="C18" s="40"/>
      <c r="D18" s="52"/>
    </row>
    <row r="19" spans="1:4" x14ac:dyDescent="0.25">
      <c r="A19" s="41"/>
      <c r="B19" s="35"/>
      <c r="C19" s="41"/>
      <c r="D19" s="52"/>
    </row>
    <row r="20" spans="1:4" x14ac:dyDescent="0.25">
      <c r="A20" s="41"/>
      <c r="B20" s="35"/>
      <c r="C20" s="41"/>
      <c r="D20" s="52"/>
    </row>
    <row r="21" spans="1:4" x14ac:dyDescent="0.25">
      <c r="A21" s="40"/>
      <c r="B21" s="34"/>
      <c r="C21" s="40"/>
      <c r="D21" s="41"/>
    </row>
    <row r="22" spans="1:4" x14ac:dyDescent="0.25">
      <c r="A22" s="40"/>
      <c r="B22" s="35"/>
      <c r="C22" s="40"/>
      <c r="D22" s="41"/>
    </row>
    <row r="23" spans="1:4" x14ac:dyDescent="0.25">
      <c r="A23" s="40"/>
      <c r="B23" s="34"/>
      <c r="C23" s="41"/>
      <c r="D23" s="41"/>
    </row>
    <row r="24" spans="1:4" x14ac:dyDescent="0.25">
      <c r="A24" s="40"/>
      <c r="B24" s="35"/>
      <c r="C24" s="41"/>
      <c r="D24" s="41"/>
    </row>
    <row r="25" spans="1:4" x14ac:dyDescent="0.25">
      <c r="A25" s="40"/>
      <c r="B25" s="34"/>
      <c r="C25" s="41"/>
      <c r="D25" s="41"/>
    </row>
    <row r="26" spans="1:4" x14ac:dyDescent="0.25">
      <c r="A26" s="40"/>
      <c r="B26" s="34"/>
      <c r="C26" s="41"/>
      <c r="D26" s="41"/>
    </row>
    <row r="27" spans="1:4" x14ac:dyDescent="0.25">
      <c r="A27" s="40"/>
      <c r="B27" s="34"/>
      <c r="C27" s="41"/>
      <c r="D27" s="41"/>
    </row>
    <row r="28" spans="1:4" x14ac:dyDescent="0.25">
      <c r="A28" s="40"/>
      <c r="B28" s="35"/>
      <c r="C28" s="41"/>
      <c r="D28" s="52"/>
    </row>
    <row r="29" spans="1:4" x14ac:dyDescent="0.25">
      <c r="A29" s="40"/>
      <c r="B29" s="35"/>
      <c r="C29" s="41"/>
      <c r="D29" s="52"/>
    </row>
    <row r="30" spans="1:4" x14ac:dyDescent="0.25">
      <c r="A30" s="40"/>
      <c r="B30" s="35"/>
      <c r="C30" s="41"/>
      <c r="D30" s="52"/>
    </row>
    <row r="31" spans="1:4" x14ac:dyDescent="0.25">
      <c r="A31" s="40"/>
      <c r="B31" s="35"/>
      <c r="C31" s="41"/>
      <c r="D31" s="52"/>
    </row>
    <row r="32" spans="1:4" x14ac:dyDescent="0.25">
      <c r="A32" s="40"/>
      <c r="B32" s="35"/>
      <c r="C32" s="41"/>
      <c r="D32" s="52"/>
    </row>
    <row r="33" spans="1:4" x14ac:dyDescent="0.25">
      <c r="A33" s="40"/>
      <c r="B33" s="35"/>
      <c r="C33" s="40"/>
      <c r="D33" s="40"/>
    </row>
    <row r="34" spans="1:4" x14ac:dyDescent="0.25">
      <c r="A34" s="40"/>
      <c r="B34" s="34"/>
      <c r="C34" s="40"/>
      <c r="D34" s="52"/>
    </row>
    <row r="35" spans="1:4" x14ac:dyDescent="0.25">
      <c r="A35" s="40"/>
      <c r="B35" s="35"/>
      <c r="C35" s="41"/>
      <c r="D35" s="41"/>
    </row>
    <row r="36" spans="1:4" x14ac:dyDescent="0.25">
      <c r="A36" s="40"/>
      <c r="B36" s="34"/>
      <c r="C36" s="40"/>
      <c r="D36" s="41"/>
    </row>
    <row r="37" spans="1:4" x14ac:dyDescent="0.25">
      <c r="A37" s="38"/>
      <c r="B37" s="38"/>
      <c r="C37" s="38"/>
      <c r="D37" s="38"/>
    </row>
    <row r="38" spans="1:4" x14ac:dyDescent="0.25">
      <c r="A38" s="38"/>
      <c r="B38" s="38"/>
      <c r="C38" s="38"/>
      <c r="D38" s="38"/>
    </row>
    <row r="39" spans="1:4" x14ac:dyDescent="0.25">
      <c r="A39" s="38"/>
      <c r="B39" s="38"/>
      <c r="C39" s="38"/>
      <c r="D39" s="38"/>
    </row>
    <row r="40" spans="1:4" x14ac:dyDescent="0.25">
      <c r="A40" s="38"/>
      <c r="B40" s="38"/>
      <c r="C40" s="38"/>
      <c r="D40" s="38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9"/>
  <sheetViews>
    <sheetView topLeftCell="A16" workbookViewId="0">
      <selection activeCell="D37" sqref="D37"/>
    </sheetView>
  </sheetViews>
  <sheetFormatPr defaultRowHeight="15" x14ac:dyDescent="0.25"/>
  <cols>
    <col min="1" max="1" width="4.28515625" customWidth="1"/>
    <col min="2" max="2" width="47.28515625" customWidth="1"/>
    <col min="3" max="3" width="10.5703125" customWidth="1"/>
    <col min="4" max="4" width="13.7109375" customWidth="1"/>
  </cols>
  <sheetData>
    <row r="1" spans="1:8" ht="21" x14ac:dyDescent="0.35">
      <c r="A1" s="1"/>
      <c r="B1" s="70" t="s">
        <v>71</v>
      </c>
      <c r="C1" s="70"/>
      <c r="D1" s="70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9" t="s">
        <v>8</v>
      </c>
      <c r="C3" s="69"/>
      <c r="D3" s="6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x14ac:dyDescent="0.25">
      <c r="A6" s="39">
        <v>1</v>
      </c>
      <c r="B6" s="34" t="s">
        <v>72</v>
      </c>
      <c r="C6" s="34">
        <v>1237</v>
      </c>
      <c r="D6" s="39"/>
      <c r="E6" s="1"/>
      <c r="F6" s="1"/>
      <c r="G6" s="1"/>
      <c r="H6" s="1"/>
    </row>
    <row r="7" spans="1:8" s="1" customFormat="1" ht="30" x14ac:dyDescent="0.25">
      <c r="A7" s="34">
        <v>2</v>
      </c>
      <c r="B7" s="34" t="s">
        <v>73</v>
      </c>
      <c r="C7" s="34">
        <v>3555</v>
      </c>
      <c r="D7" s="34"/>
    </row>
    <row r="8" spans="1:8" s="4" customFormat="1" x14ac:dyDescent="0.25">
      <c r="A8" s="34"/>
      <c r="B8" s="35" t="s">
        <v>61</v>
      </c>
      <c r="C8" s="35">
        <f>SUM(C6:C7)</f>
        <v>4792</v>
      </c>
      <c r="D8" s="35">
        <f>C8</f>
        <v>4792</v>
      </c>
      <c r="F8" s="1"/>
    </row>
    <row r="9" spans="1:8" s="4" customFormat="1" x14ac:dyDescent="0.25">
      <c r="A9" s="34"/>
      <c r="B9" s="35" t="s">
        <v>7</v>
      </c>
      <c r="C9" s="34"/>
      <c r="D9" s="35"/>
    </row>
    <row r="10" spans="1:8" s="1" customFormat="1" x14ac:dyDescent="0.25">
      <c r="A10" s="34">
        <v>1</v>
      </c>
      <c r="B10" s="34" t="s">
        <v>86</v>
      </c>
      <c r="C10" s="34">
        <v>2370</v>
      </c>
      <c r="D10" s="35"/>
    </row>
    <row r="11" spans="1:8" s="1" customFormat="1" x14ac:dyDescent="0.25">
      <c r="A11" s="34">
        <v>2</v>
      </c>
      <c r="B11" s="34" t="s">
        <v>87</v>
      </c>
      <c r="C11" s="34">
        <v>1018</v>
      </c>
      <c r="D11" s="35"/>
    </row>
    <row r="12" spans="1:8" s="4" customFormat="1" x14ac:dyDescent="0.25">
      <c r="A12" s="34"/>
      <c r="B12" s="35" t="s">
        <v>85</v>
      </c>
      <c r="C12" s="35">
        <f>SUM(C10:C11)</f>
        <v>3388</v>
      </c>
      <c r="D12" s="35">
        <f>C12+D8</f>
        <v>8180</v>
      </c>
    </row>
    <row r="13" spans="1:8" s="4" customFormat="1" x14ac:dyDescent="0.25">
      <c r="A13" s="34"/>
      <c r="B13" s="35" t="s">
        <v>3</v>
      </c>
      <c r="C13" s="35"/>
      <c r="D13" s="35"/>
    </row>
    <row r="14" spans="1:8" s="4" customFormat="1" x14ac:dyDescent="0.25">
      <c r="A14" s="34">
        <v>1</v>
      </c>
      <c r="B14" s="34" t="s">
        <v>99</v>
      </c>
      <c r="C14" s="34">
        <v>3555</v>
      </c>
      <c r="D14" s="35"/>
    </row>
    <row r="15" spans="1:8" s="1" customFormat="1" ht="30" x14ac:dyDescent="0.25">
      <c r="A15" s="34">
        <v>2</v>
      </c>
      <c r="B15" s="34" t="s">
        <v>100</v>
      </c>
      <c r="C15" s="34">
        <v>1580</v>
      </c>
      <c r="D15" s="35"/>
    </row>
    <row r="16" spans="1:8" s="1" customFormat="1" x14ac:dyDescent="0.25">
      <c r="A16" s="34">
        <v>3</v>
      </c>
      <c r="B16" s="34" t="s">
        <v>101</v>
      </c>
      <c r="C16" s="34">
        <v>2869</v>
      </c>
      <c r="D16" s="35"/>
    </row>
    <row r="17" spans="1:4" s="1" customFormat="1" x14ac:dyDescent="0.25">
      <c r="A17" s="34">
        <v>4</v>
      </c>
      <c r="B17" s="34" t="s">
        <v>102</v>
      </c>
      <c r="C17" s="34">
        <v>3628.98</v>
      </c>
      <c r="D17" s="35"/>
    </row>
    <row r="18" spans="1:4" s="1" customFormat="1" x14ac:dyDescent="0.25">
      <c r="A18" s="34"/>
      <c r="B18" s="35" t="s">
        <v>98</v>
      </c>
      <c r="C18" s="35">
        <f>SUM(C14:C17)</f>
        <v>11632.98</v>
      </c>
      <c r="D18" s="35">
        <f>C18+D12</f>
        <v>19812.98</v>
      </c>
    </row>
    <row r="19" spans="1:4" s="1" customFormat="1" x14ac:dyDescent="0.25">
      <c r="A19" s="34"/>
      <c r="B19" s="35" t="s">
        <v>9</v>
      </c>
      <c r="C19" s="34"/>
      <c r="D19" s="35"/>
    </row>
    <row r="20" spans="1:4" s="4" customFormat="1" x14ac:dyDescent="0.25">
      <c r="A20" s="34">
        <v>1</v>
      </c>
      <c r="B20" s="34" t="s">
        <v>114</v>
      </c>
      <c r="C20" s="34">
        <v>1185</v>
      </c>
      <c r="D20" s="35">
        <f>C20+D18</f>
        <v>20997.98</v>
      </c>
    </row>
    <row r="21" spans="1:4" s="1" customFormat="1" x14ac:dyDescent="0.25">
      <c r="A21" s="34"/>
      <c r="B21" s="35" t="s">
        <v>10</v>
      </c>
      <c r="C21" s="34"/>
      <c r="D21" s="35"/>
    </row>
    <row r="22" spans="1:4" s="1" customFormat="1" x14ac:dyDescent="0.25">
      <c r="A22" s="34">
        <v>1</v>
      </c>
      <c r="B22" s="34" t="s">
        <v>123</v>
      </c>
      <c r="C22" s="34">
        <v>1824.6</v>
      </c>
      <c r="D22" s="35"/>
    </row>
    <row r="23" spans="1:4" s="1" customFormat="1" x14ac:dyDescent="0.25">
      <c r="A23" s="34">
        <v>2</v>
      </c>
      <c r="B23" s="34" t="s">
        <v>124</v>
      </c>
      <c r="C23" s="34">
        <v>1580</v>
      </c>
      <c r="D23" s="35"/>
    </row>
    <row r="24" spans="1:4" s="1" customFormat="1" x14ac:dyDescent="0.25">
      <c r="A24" s="34">
        <v>3</v>
      </c>
      <c r="B24" s="34" t="s">
        <v>125</v>
      </c>
      <c r="C24" s="34">
        <v>2043</v>
      </c>
      <c r="D24" s="35"/>
    </row>
    <row r="25" spans="1:4" s="1" customFormat="1" x14ac:dyDescent="0.25">
      <c r="A25" s="34"/>
      <c r="B25" s="35" t="s">
        <v>122</v>
      </c>
      <c r="C25" s="35">
        <f>SUM(C22:C24)</f>
        <v>5447.6</v>
      </c>
      <c r="D25" s="35">
        <f>C25+D20</f>
        <v>26445.58</v>
      </c>
    </row>
    <row r="26" spans="1:4" s="1" customFormat="1" x14ac:dyDescent="0.25">
      <c r="A26" s="34"/>
      <c r="B26" s="35" t="s">
        <v>11</v>
      </c>
      <c r="C26" s="34"/>
      <c r="D26" s="35"/>
    </row>
    <row r="27" spans="1:4" s="1" customFormat="1" ht="15.75" customHeight="1" x14ac:dyDescent="0.25">
      <c r="A27" s="34">
        <v>1</v>
      </c>
      <c r="B27" s="34" t="s">
        <v>135</v>
      </c>
      <c r="C27" s="34">
        <v>1728</v>
      </c>
      <c r="D27" s="35"/>
    </row>
    <row r="28" spans="1:4" s="1" customFormat="1" ht="15.75" customHeight="1" x14ac:dyDescent="0.25">
      <c r="A28" s="34">
        <v>2</v>
      </c>
      <c r="B28" s="34" t="s">
        <v>136</v>
      </c>
      <c r="C28" s="34">
        <v>1185</v>
      </c>
      <c r="D28" s="35"/>
    </row>
    <row r="29" spans="1:4" s="1" customFormat="1" x14ac:dyDescent="0.25">
      <c r="A29" s="34">
        <v>3</v>
      </c>
      <c r="B29" s="34" t="s">
        <v>137</v>
      </c>
      <c r="C29" s="34">
        <v>6887</v>
      </c>
      <c r="D29" s="35"/>
    </row>
    <row r="30" spans="1:4" s="1" customFormat="1" x14ac:dyDescent="0.25">
      <c r="A30" s="34"/>
      <c r="B30" s="35" t="s">
        <v>134</v>
      </c>
      <c r="C30" s="35">
        <f>SUM(C27:C29)</f>
        <v>9800</v>
      </c>
      <c r="D30" s="35">
        <f>C30+D25</f>
        <v>36245.58</v>
      </c>
    </row>
    <row r="31" spans="1:4" ht="16.5" customHeight="1" x14ac:dyDescent="0.25">
      <c r="A31" s="40"/>
      <c r="B31" s="35" t="s">
        <v>14</v>
      </c>
      <c r="C31" s="40"/>
      <c r="D31" s="41"/>
    </row>
    <row r="32" spans="1:4" ht="30" x14ac:dyDescent="0.25">
      <c r="A32" s="40">
        <v>1</v>
      </c>
      <c r="B32" s="34" t="s">
        <v>165</v>
      </c>
      <c r="C32" s="40">
        <v>1351.8</v>
      </c>
      <c r="D32" s="41">
        <f>C32+D30</f>
        <v>37597.380000000005</v>
      </c>
    </row>
    <row r="33" spans="1:4" x14ac:dyDescent="0.25">
      <c r="A33" s="40"/>
      <c r="B33" s="35" t="s">
        <v>16</v>
      </c>
      <c r="C33" s="40"/>
      <c r="D33" s="41"/>
    </row>
    <row r="34" spans="1:4" ht="30" x14ac:dyDescent="0.25">
      <c r="A34" s="40">
        <v>1</v>
      </c>
      <c r="B34" s="34" t="s">
        <v>195</v>
      </c>
      <c r="C34" s="40">
        <v>1881.9</v>
      </c>
      <c r="D34" s="41">
        <f>C34+D32</f>
        <v>39479.280000000006</v>
      </c>
    </row>
    <row r="35" spans="1:4" x14ac:dyDescent="0.25">
      <c r="A35" s="40"/>
      <c r="B35" s="35" t="s">
        <v>17</v>
      </c>
      <c r="C35" s="40"/>
      <c r="D35" s="41"/>
    </row>
    <row r="36" spans="1:4" x14ac:dyDescent="0.25">
      <c r="A36" s="40">
        <v>1</v>
      </c>
      <c r="B36" s="34" t="s">
        <v>209</v>
      </c>
      <c r="C36" s="40">
        <v>1201</v>
      </c>
      <c r="D36" s="41">
        <f>C36+D34</f>
        <v>40680.280000000006</v>
      </c>
    </row>
    <row r="37" spans="1:4" x14ac:dyDescent="0.25">
      <c r="A37" s="40"/>
      <c r="B37" s="68"/>
      <c r="C37" s="40"/>
      <c r="D37" s="41"/>
    </row>
    <row r="38" spans="1:4" x14ac:dyDescent="0.25">
      <c r="A38" s="40"/>
      <c r="B38" s="35"/>
      <c r="C38" s="41"/>
      <c r="D38" s="41"/>
    </row>
    <row r="39" spans="1:4" x14ac:dyDescent="0.25">
      <c r="A39" s="40"/>
      <c r="B39" s="34"/>
      <c r="C39" s="40"/>
      <c r="D39" s="41"/>
    </row>
    <row r="40" spans="1:4" x14ac:dyDescent="0.25">
      <c r="A40" s="40"/>
      <c r="B40" s="35"/>
      <c r="C40" s="41"/>
      <c r="D40" s="41"/>
    </row>
    <row r="41" spans="1:4" x14ac:dyDescent="0.25">
      <c r="A41" s="40"/>
      <c r="B41" s="34"/>
      <c r="C41" s="40"/>
      <c r="D41" s="41"/>
    </row>
    <row r="42" spans="1:4" x14ac:dyDescent="0.25">
      <c r="A42" s="40"/>
      <c r="B42" s="34"/>
      <c r="C42" s="40"/>
      <c r="D42" s="41"/>
    </row>
    <row r="43" spans="1:4" x14ac:dyDescent="0.25">
      <c r="A43" s="40"/>
      <c r="B43" s="34"/>
      <c r="C43" s="40"/>
      <c r="D43" s="41"/>
    </row>
    <row r="44" spans="1:4" x14ac:dyDescent="0.25">
      <c r="A44" s="40"/>
      <c r="B44" s="34"/>
      <c r="C44" s="40"/>
      <c r="D44" s="41"/>
    </row>
    <row r="45" spans="1:4" x14ac:dyDescent="0.25">
      <c r="A45" s="40"/>
      <c r="B45" s="34"/>
      <c r="C45" s="40"/>
      <c r="D45" s="41"/>
    </row>
    <row r="46" spans="1:4" x14ac:dyDescent="0.25">
      <c r="A46" s="40"/>
      <c r="B46" s="34"/>
      <c r="C46" s="40"/>
      <c r="D46" s="41"/>
    </row>
    <row r="47" spans="1:4" x14ac:dyDescent="0.25">
      <c r="A47" s="40"/>
      <c r="B47" s="34"/>
      <c r="C47" s="40"/>
      <c r="D47" s="41"/>
    </row>
    <row r="48" spans="1:4" x14ac:dyDescent="0.25">
      <c r="A48" s="40"/>
      <c r="B48" s="34"/>
      <c r="C48" s="40"/>
      <c r="D48" s="40"/>
    </row>
    <row r="49" spans="1:4" x14ac:dyDescent="0.25">
      <c r="A49" s="12"/>
      <c r="B49" s="3"/>
      <c r="C49" s="11"/>
      <c r="D49" s="1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4"/>
  <sheetViews>
    <sheetView topLeftCell="A43" workbookViewId="0">
      <selection activeCell="D55" sqref="D55"/>
    </sheetView>
  </sheetViews>
  <sheetFormatPr defaultRowHeight="15" x14ac:dyDescent="0.25"/>
  <cols>
    <col min="1" max="1" width="4.28515625" customWidth="1"/>
    <col min="2" max="2" width="46" customWidth="1"/>
    <col min="4" max="4" width="10.140625" customWidth="1"/>
  </cols>
  <sheetData>
    <row r="1" spans="1:4" ht="15.75" x14ac:dyDescent="0.25">
      <c r="A1" s="1"/>
      <c r="B1" s="70" t="s">
        <v>71</v>
      </c>
      <c r="C1" s="70"/>
      <c r="D1" s="70"/>
    </row>
    <row r="2" spans="1:4" ht="15.75" x14ac:dyDescent="0.25">
      <c r="A2" s="1"/>
      <c r="B2" s="2" t="s">
        <v>33</v>
      </c>
      <c r="C2" s="1"/>
      <c r="D2" s="1"/>
    </row>
    <row r="3" spans="1:4" x14ac:dyDescent="0.25">
      <c r="A3" s="1"/>
      <c r="B3" s="69" t="s">
        <v>32</v>
      </c>
      <c r="C3" s="69"/>
      <c r="D3" s="69"/>
    </row>
    <row r="4" spans="1:4" ht="26.25" x14ac:dyDescent="0.25">
      <c r="A4" s="9"/>
      <c r="B4" s="8" t="s">
        <v>0</v>
      </c>
      <c r="C4" s="7" t="s">
        <v>1</v>
      </c>
      <c r="D4" s="8" t="s">
        <v>28</v>
      </c>
    </row>
    <row r="5" spans="1:4" x14ac:dyDescent="0.25">
      <c r="A5" s="34"/>
      <c r="B5" s="35" t="s">
        <v>2</v>
      </c>
      <c r="C5" s="34"/>
      <c r="D5" s="35"/>
    </row>
    <row r="6" spans="1:4" ht="30" x14ac:dyDescent="0.25">
      <c r="A6" s="34">
        <v>1</v>
      </c>
      <c r="B6" s="34" t="s">
        <v>74</v>
      </c>
      <c r="C6" s="34">
        <f>1308+1387+1422+1264</f>
        <v>5381</v>
      </c>
      <c r="D6" s="35">
        <f>C6</f>
        <v>5381</v>
      </c>
    </row>
    <row r="7" spans="1:4" x14ac:dyDescent="0.25">
      <c r="A7" s="34"/>
      <c r="B7" s="35" t="s">
        <v>7</v>
      </c>
      <c r="C7" s="34"/>
      <c r="D7" s="35"/>
    </row>
    <row r="8" spans="1:4" ht="30" x14ac:dyDescent="0.25">
      <c r="A8" s="40">
        <v>1</v>
      </c>
      <c r="B8" s="34" t="s">
        <v>89</v>
      </c>
      <c r="C8" s="41">
        <v>1609</v>
      </c>
      <c r="D8" s="41">
        <f>C8+D6</f>
        <v>6990</v>
      </c>
    </row>
    <row r="9" spans="1:4" x14ac:dyDescent="0.25">
      <c r="A9" s="40"/>
      <c r="B9" s="35" t="s">
        <v>3</v>
      </c>
      <c r="C9" s="40"/>
      <c r="D9" s="40"/>
    </row>
    <row r="10" spans="1:4" ht="30" x14ac:dyDescent="0.25">
      <c r="A10" s="40">
        <v>1</v>
      </c>
      <c r="B10" s="34" t="s">
        <v>105</v>
      </c>
      <c r="C10" s="34">
        <f>1306+1651</f>
        <v>2957</v>
      </c>
      <c r="D10" s="41"/>
    </row>
    <row r="11" spans="1:4" ht="30" x14ac:dyDescent="0.25">
      <c r="A11" s="40">
        <v>2</v>
      </c>
      <c r="B11" s="34" t="s">
        <v>103</v>
      </c>
      <c r="C11" s="34">
        <v>1289</v>
      </c>
      <c r="D11" s="41"/>
    </row>
    <row r="12" spans="1:4" x14ac:dyDescent="0.25">
      <c r="A12" s="40">
        <v>3</v>
      </c>
      <c r="B12" s="34" t="s">
        <v>104</v>
      </c>
      <c r="C12" s="40">
        <v>1293</v>
      </c>
      <c r="D12" s="41"/>
    </row>
    <row r="13" spans="1:4" x14ac:dyDescent="0.25">
      <c r="A13" s="40"/>
      <c r="B13" s="35" t="s">
        <v>98</v>
      </c>
      <c r="C13" s="41">
        <f>SUM(C10:C12)</f>
        <v>5539</v>
      </c>
      <c r="D13" s="41">
        <f>C13+D8</f>
        <v>12529</v>
      </c>
    </row>
    <row r="14" spans="1:4" x14ac:dyDescent="0.25">
      <c r="A14" s="40"/>
      <c r="B14" s="35" t="s">
        <v>9</v>
      </c>
      <c r="C14" s="40"/>
      <c r="D14" s="40"/>
    </row>
    <row r="15" spans="1:4" ht="30" x14ac:dyDescent="0.25">
      <c r="A15" s="40">
        <v>1</v>
      </c>
      <c r="B15" s="34" t="s">
        <v>115</v>
      </c>
      <c r="C15" s="40">
        <v>1315</v>
      </c>
      <c r="D15" s="40"/>
    </row>
    <row r="16" spans="1:4" ht="30" x14ac:dyDescent="0.25">
      <c r="A16" s="40">
        <v>2</v>
      </c>
      <c r="B16" s="34" t="s">
        <v>116</v>
      </c>
      <c r="C16" s="40">
        <v>3033</v>
      </c>
      <c r="D16" s="41"/>
    </row>
    <row r="17" spans="1:4" ht="30" x14ac:dyDescent="0.25">
      <c r="A17" s="40">
        <v>3</v>
      </c>
      <c r="B17" s="34" t="s">
        <v>117</v>
      </c>
      <c r="C17" s="34">
        <v>1240</v>
      </c>
      <c r="D17" s="41"/>
    </row>
    <row r="18" spans="1:4" x14ac:dyDescent="0.25">
      <c r="A18" s="40">
        <v>4</v>
      </c>
      <c r="B18" s="34" t="s">
        <v>118</v>
      </c>
      <c r="C18" s="40">
        <v>1725</v>
      </c>
      <c r="D18" s="41"/>
    </row>
    <row r="19" spans="1:4" x14ac:dyDescent="0.25">
      <c r="A19" s="40"/>
      <c r="B19" s="35" t="s">
        <v>113</v>
      </c>
      <c r="C19" s="41">
        <f>SUM(C15:C18)</f>
        <v>7313</v>
      </c>
      <c r="D19" s="41">
        <f>C19+D13</f>
        <v>19842</v>
      </c>
    </row>
    <row r="20" spans="1:4" x14ac:dyDescent="0.25">
      <c r="A20" s="40"/>
      <c r="B20" s="35" t="s">
        <v>10</v>
      </c>
      <c r="C20" s="40"/>
      <c r="D20" s="41"/>
    </row>
    <row r="21" spans="1:4" ht="30" x14ac:dyDescent="0.25">
      <c r="A21" s="40">
        <v>1</v>
      </c>
      <c r="B21" s="34" t="s">
        <v>126</v>
      </c>
      <c r="C21" s="40">
        <f>1574+1609</f>
        <v>3183</v>
      </c>
      <c r="D21" s="41"/>
    </row>
    <row r="22" spans="1:4" x14ac:dyDescent="0.25">
      <c r="A22" s="40">
        <v>2</v>
      </c>
      <c r="B22" s="34" t="s">
        <v>127</v>
      </c>
      <c r="C22" s="40">
        <v>790</v>
      </c>
      <c r="D22" s="41"/>
    </row>
    <row r="23" spans="1:4" x14ac:dyDescent="0.25">
      <c r="A23" s="40"/>
      <c r="B23" s="35" t="s">
        <v>122</v>
      </c>
      <c r="C23" s="41">
        <f>SUM(C21:C22)</f>
        <v>3973</v>
      </c>
      <c r="D23" s="41">
        <f>C23+D19</f>
        <v>23815</v>
      </c>
    </row>
    <row r="24" spans="1:4" x14ac:dyDescent="0.25">
      <c r="A24" s="40"/>
      <c r="B24" s="35" t="s">
        <v>11</v>
      </c>
      <c r="C24" s="40"/>
      <c r="D24" s="41"/>
    </row>
    <row r="25" spans="1:4" ht="30" x14ac:dyDescent="0.25">
      <c r="A25" s="40">
        <v>1</v>
      </c>
      <c r="B25" s="34" t="s">
        <v>138</v>
      </c>
      <c r="C25" s="34">
        <v>790</v>
      </c>
      <c r="D25" s="41"/>
    </row>
    <row r="26" spans="1:4" x14ac:dyDescent="0.25">
      <c r="A26" s="40">
        <v>2</v>
      </c>
      <c r="B26" s="34" t="s">
        <v>139</v>
      </c>
      <c r="C26" s="40">
        <v>18460</v>
      </c>
      <c r="D26" s="41"/>
    </row>
    <row r="27" spans="1:4" ht="30" x14ac:dyDescent="0.25">
      <c r="A27" s="40">
        <v>3</v>
      </c>
      <c r="B27" s="34" t="s">
        <v>140</v>
      </c>
      <c r="C27" s="40">
        <v>1243</v>
      </c>
      <c r="D27" s="41"/>
    </row>
    <row r="28" spans="1:4" x14ac:dyDescent="0.25">
      <c r="A28" s="40"/>
      <c r="B28" s="35" t="s">
        <v>134</v>
      </c>
      <c r="C28" s="41">
        <f>SUM(C25:C27)</f>
        <v>20493</v>
      </c>
      <c r="D28" s="41">
        <f>C28+D23</f>
        <v>44308</v>
      </c>
    </row>
    <row r="29" spans="1:4" x14ac:dyDescent="0.25">
      <c r="A29" s="40"/>
      <c r="B29" s="35" t="s">
        <v>12</v>
      </c>
      <c r="C29" s="34"/>
      <c r="D29" s="41"/>
    </row>
    <row r="30" spans="1:4" ht="30" x14ac:dyDescent="0.25">
      <c r="A30" s="40">
        <v>1</v>
      </c>
      <c r="B30" s="34" t="s">
        <v>147</v>
      </c>
      <c r="C30" s="40">
        <f>1231+2107</f>
        <v>3338</v>
      </c>
      <c r="D30" s="41">
        <f>C30+D28</f>
        <v>47646</v>
      </c>
    </row>
    <row r="31" spans="1:4" x14ac:dyDescent="0.25">
      <c r="A31" s="40"/>
      <c r="B31" s="35" t="s">
        <v>13</v>
      </c>
      <c r="C31" s="40"/>
      <c r="D31" s="41"/>
    </row>
    <row r="32" spans="1:4" ht="30" x14ac:dyDescent="0.25">
      <c r="A32" s="40">
        <v>1</v>
      </c>
      <c r="B32" s="34" t="s">
        <v>154</v>
      </c>
      <c r="C32" s="40">
        <f>1268+2547</f>
        <v>3815</v>
      </c>
      <c r="D32" s="41"/>
    </row>
    <row r="33" spans="1:4" x14ac:dyDescent="0.25">
      <c r="A33" s="40">
        <v>2</v>
      </c>
      <c r="B33" s="34" t="s">
        <v>155</v>
      </c>
      <c r="C33" s="34">
        <v>1268</v>
      </c>
      <c r="D33" s="41"/>
    </row>
    <row r="34" spans="1:4" x14ac:dyDescent="0.25">
      <c r="A34" s="40"/>
      <c r="B34" s="35" t="s">
        <v>156</v>
      </c>
      <c r="C34" s="35">
        <f>SUM(C32:C33)</f>
        <v>5083</v>
      </c>
      <c r="D34" s="41">
        <f>C34+D30</f>
        <v>52729</v>
      </c>
    </row>
    <row r="35" spans="1:4" x14ac:dyDescent="0.25">
      <c r="A35" s="40"/>
      <c r="B35" s="35" t="s">
        <v>14</v>
      </c>
      <c r="C35" s="40"/>
      <c r="D35" s="41"/>
    </row>
    <row r="36" spans="1:4" ht="30" x14ac:dyDescent="0.25">
      <c r="A36" s="40">
        <v>1</v>
      </c>
      <c r="B36" s="34" t="s">
        <v>166</v>
      </c>
      <c r="C36" s="40">
        <v>2011</v>
      </c>
      <c r="D36" s="41"/>
    </row>
    <row r="37" spans="1:4" ht="30" x14ac:dyDescent="0.25">
      <c r="A37" s="40">
        <v>2</v>
      </c>
      <c r="B37" s="34" t="s">
        <v>167</v>
      </c>
      <c r="C37" s="40">
        <v>1264</v>
      </c>
      <c r="D37" s="41"/>
    </row>
    <row r="38" spans="1:4" x14ac:dyDescent="0.25">
      <c r="A38" s="40"/>
      <c r="B38" s="35" t="s">
        <v>164</v>
      </c>
      <c r="C38" s="41">
        <f>SUM(C36:C37)</f>
        <v>3275</v>
      </c>
      <c r="D38" s="41">
        <f>C38+D34</f>
        <v>56004</v>
      </c>
    </row>
    <row r="39" spans="1:4" x14ac:dyDescent="0.25">
      <c r="A39" s="40"/>
      <c r="B39" s="35" t="s">
        <v>15</v>
      </c>
      <c r="C39" s="34"/>
      <c r="D39" s="41"/>
    </row>
    <row r="40" spans="1:4" ht="30" x14ac:dyDescent="0.25">
      <c r="A40" s="40">
        <v>1</v>
      </c>
      <c r="B40" s="34" t="s">
        <v>184</v>
      </c>
      <c r="C40" s="40">
        <v>1321</v>
      </c>
      <c r="D40" s="41"/>
    </row>
    <row r="41" spans="1:4" ht="30" x14ac:dyDescent="0.25">
      <c r="A41" s="40">
        <v>2</v>
      </c>
      <c r="B41" s="34" t="s">
        <v>185</v>
      </c>
      <c r="C41" s="40">
        <v>1290</v>
      </c>
      <c r="D41" s="41"/>
    </row>
    <row r="42" spans="1:4" ht="30" x14ac:dyDescent="0.25">
      <c r="A42" s="40">
        <v>3</v>
      </c>
      <c r="B42" s="34" t="s">
        <v>186</v>
      </c>
      <c r="C42" s="40">
        <f>1644+1622</f>
        <v>3266</v>
      </c>
      <c r="D42" s="41"/>
    </row>
    <row r="43" spans="1:4" x14ac:dyDescent="0.25">
      <c r="A43" s="40">
        <v>4</v>
      </c>
      <c r="B43" s="35" t="s">
        <v>183</v>
      </c>
      <c r="C43" s="41">
        <f>SUM(C40:C42)</f>
        <v>5877</v>
      </c>
      <c r="D43" s="41">
        <f>C43+D38</f>
        <v>61881</v>
      </c>
    </row>
    <row r="44" spans="1:4" x14ac:dyDescent="0.25">
      <c r="A44" s="40"/>
      <c r="B44" s="35" t="s">
        <v>16</v>
      </c>
      <c r="C44" s="40"/>
      <c r="D44" s="41"/>
    </row>
    <row r="45" spans="1:4" ht="30" x14ac:dyDescent="0.25">
      <c r="A45" s="40">
        <v>1</v>
      </c>
      <c r="B45" s="34" t="s">
        <v>196</v>
      </c>
      <c r="C45" s="40">
        <v>1299</v>
      </c>
      <c r="D45" s="41"/>
    </row>
    <row r="46" spans="1:4" ht="45" x14ac:dyDescent="0.25">
      <c r="A46" s="40">
        <v>2</v>
      </c>
      <c r="B46" s="34" t="s">
        <v>197</v>
      </c>
      <c r="C46" s="40">
        <f>1286+812</f>
        <v>2098</v>
      </c>
      <c r="D46" s="41"/>
    </row>
    <row r="47" spans="1:4" ht="30" x14ac:dyDescent="0.25">
      <c r="A47" s="40">
        <v>3</v>
      </c>
      <c r="B47" s="34" t="s">
        <v>198</v>
      </c>
      <c r="C47" s="40">
        <v>1185</v>
      </c>
      <c r="D47" s="41"/>
    </row>
    <row r="48" spans="1:4" ht="30" x14ac:dyDescent="0.25">
      <c r="A48" s="40">
        <v>4</v>
      </c>
      <c r="B48" s="34" t="s">
        <v>199</v>
      </c>
      <c r="C48" s="40">
        <v>1580</v>
      </c>
      <c r="D48" s="41"/>
    </row>
    <row r="49" spans="1:4" ht="30" x14ac:dyDescent="0.25">
      <c r="A49" s="40">
        <v>5</v>
      </c>
      <c r="B49" s="34" t="s">
        <v>200</v>
      </c>
      <c r="C49" s="40">
        <v>1587</v>
      </c>
      <c r="D49" s="40"/>
    </row>
    <row r="50" spans="1:4" x14ac:dyDescent="0.25">
      <c r="A50" s="40"/>
      <c r="B50" s="35" t="s">
        <v>194</v>
      </c>
      <c r="C50" s="35">
        <f>SUM(C45:C49)</f>
        <v>7749</v>
      </c>
      <c r="D50" s="41">
        <f>C50+D43</f>
        <v>69630</v>
      </c>
    </row>
    <row r="51" spans="1:4" x14ac:dyDescent="0.25">
      <c r="A51" s="40"/>
      <c r="B51" s="35" t="s">
        <v>17</v>
      </c>
      <c r="C51" s="40"/>
      <c r="D51" s="41"/>
    </row>
    <row r="52" spans="1:4" x14ac:dyDescent="0.25">
      <c r="A52" s="40">
        <v>1</v>
      </c>
      <c r="B52" s="34" t="s">
        <v>210</v>
      </c>
      <c r="C52" s="40">
        <v>19693</v>
      </c>
      <c r="D52" s="41"/>
    </row>
    <row r="53" spans="1:4" ht="30" x14ac:dyDescent="0.25">
      <c r="A53" s="40">
        <v>2</v>
      </c>
      <c r="B53" s="34" t="s">
        <v>211</v>
      </c>
      <c r="C53" s="40">
        <v>1591</v>
      </c>
      <c r="D53" s="41"/>
    </row>
    <row r="54" spans="1:4" x14ac:dyDescent="0.25">
      <c r="A54" s="40"/>
      <c r="B54" s="35" t="s">
        <v>208</v>
      </c>
      <c r="C54" s="41">
        <f>SUM(C52:C53)</f>
        <v>21284</v>
      </c>
      <c r="D54" s="41">
        <f>C54+D50</f>
        <v>90914</v>
      </c>
    </row>
    <row r="55" spans="1:4" x14ac:dyDescent="0.25">
      <c r="A55" s="40"/>
      <c r="B55" s="34"/>
      <c r="C55" s="40"/>
      <c r="D55" s="41"/>
    </row>
    <row r="56" spans="1:4" x14ac:dyDescent="0.25">
      <c r="A56" s="40"/>
      <c r="B56" s="35"/>
      <c r="C56" s="41"/>
      <c r="D56" s="41"/>
    </row>
    <row r="57" spans="1:4" x14ac:dyDescent="0.25">
      <c r="A57" s="40"/>
      <c r="B57" s="35"/>
      <c r="C57" s="40"/>
      <c r="D57" s="41"/>
    </row>
    <row r="58" spans="1:4" x14ac:dyDescent="0.25">
      <c r="A58" s="40"/>
      <c r="B58" s="34"/>
      <c r="C58" s="40"/>
      <c r="D58" s="41"/>
    </row>
    <row r="59" spans="1:4" x14ac:dyDescent="0.25">
      <c r="A59" s="40"/>
      <c r="B59" s="34"/>
      <c r="C59" s="40"/>
      <c r="D59" s="41"/>
    </row>
    <row r="60" spans="1:4" x14ac:dyDescent="0.25">
      <c r="A60" s="40"/>
      <c r="B60" s="34"/>
      <c r="C60" s="40"/>
      <c r="D60" s="41"/>
    </row>
    <row r="61" spans="1:4" x14ac:dyDescent="0.25">
      <c r="A61" s="40"/>
      <c r="B61" s="34"/>
      <c r="C61" s="40"/>
      <c r="D61" s="41"/>
    </row>
    <row r="62" spans="1:4" x14ac:dyDescent="0.25">
      <c r="A62" s="40"/>
      <c r="B62" s="35"/>
      <c r="C62" s="41"/>
      <c r="D62" s="41"/>
    </row>
    <row r="63" spans="1:4" x14ac:dyDescent="0.25">
      <c r="A63" s="40"/>
      <c r="B63" s="34"/>
      <c r="C63" s="40"/>
      <c r="D63" s="41"/>
    </row>
    <row r="64" spans="1:4" x14ac:dyDescent="0.25">
      <c r="A64" s="40"/>
      <c r="B64" s="34"/>
      <c r="C64" s="40"/>
      <c r="D64" s="41"/>
    </row>
    <row r="65" spans="1:4" x14ac:dyDescent="0.25">
      <c r="A65" s="40"/>
      <c r="B65" s="34"/>
      <c r="C65" s="40"/>
      <c r="D65" s="41"/>
    </row>
    <row r="66" spans="1:4" x14ac:dyDescent="0.25">
      <c r="A66" s="40"/>
      <c r="B66" s="34"/>
      <c r="C66" s="40"/>
      <c r="D66" s="41"/>
    </row>
    <row r="67" spans="1:4" x14ac:dyDescent="0.25">
      <c r="A67" s="40"/>
      <c r="B67" s="34"/>
      <c r="C67" s="40"/>
      <c r="D67" s="41"/>
    </row>
    <row r="68" spans="1:4" x14ac:dyDescent="0.25">
      <c r="A68" s="40"/>
      <c r="B68" s="34"/>
      <c r="C68" s="34"/>
      <c r="D68" s="41"/>
    </row>
    <row r="69" spans="1:4" x14ac:dyDescent="0.25">
      <c r="A69" s="40"/>
      <c r="B69" s="34"/>
      <c r="C69" s="40"/>
      <c r="D69" s="41"/>
    </row>
    <row r="70" spans="1:4" x14ac:dyDescent="0.25">
      <c r="A70" s="40"/>
      <c r="B70" s="34"/>
      <c r="C70" s="40"/>
      <c r="D70" s="41"/>
    </row>
    <row r="71" spans="1:4" x14ac:dyDescent="0.25">
      <c r="A71" s="12"/>
      <c r="B71" s="13"/>
      <c r="C71" s="12"/>
      <c r="D71" s="11"/>
    </row>
    <row r="72" spans="1:4" x14ac:dyDescent="0.25">
      <c r="A72" s="12"/>
      <c r="B72" s="3"/>
      <c r="C72" s="11"/>
      <c r="D72" s="11"/>
    </row>
    <row r="73" spans="1:4" x14ac:dyDescent="0.25">
      <c r="A73" s="12"/>
      <c r="B73" s="13"/>
      <c r="C73" s="12"/>
      <c r="D73" s="12"/>
    </row>
    <row r="74" spans="1:4" x14ac:dyDescent="0.25">
      <c r="A74" s="12"/>
      <c r="B74" s="3"/>
      <c r="C74" s="11"/>
      <c r="D74" s="1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1"/>
  <sheetViews>
    <sheetView workbookViewId="0">
      <selection activeCell="B16" sqref="B16"/>
    </sheetView>
  </sheetViews>
  <sheetFormatPr defaultRowHeight="15" x14ac:dyDescent="0.25"/>
  <cols>
    <col min="1" max="1" width="4" customWidth="1"/>
    <col min="2" max="2" width="48.28515625" customWidth="1"/>
    <col min="3" max="3" width="11.7109375" customWidth="1"/>
    <col min="4" max="4" width="13.140625" customWidth="1"/>
  </cols>
  <sheetData>
    <row r="1" spans="1:8" ht="21" x14ac:dyDescent="0.35">
      <c r="A1" s="1"/>
      <c r="B1" s="70" t="s">
        <v>71</v>
      </c>
      <c r="C1" s="70"/>
      <c r="D1" s="70"/>
      <c r="E1" s="6"/>
      <c r="F1" s="6"/>
      <c r="G1" s="6"/>
      <c r="H1" s="6"/>
    </row>
    <row r="2" spans="1:8" ht="21.6" customHeight="1" x14ac:dyDescent="0.25">
      <c r="A2" s="1"/>
      <c r="B2" s="71" t="s">
        <v>33</v>
      </c>
      <c r="C2" s="71"/>
      <c r="D2" s="71"/>
      <c r="E2" s="1"/>
      <c r="F2" s="1"/>
      <c r="G2" s="1"/>
      <c r="H2" s="1"/>
    </row>
    <row r="3" spans="1:8" ht="17.25" customHeight="1" x14ac:dyDescent="0.25">
      <c r="A3" s="1"/>
      <c r="B3" s="70" t="s">
        <v>5</v>
      </c>
      <c r="C3" s="70"/>
      <c r="D3" s="7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28</v>
      </c>
      <c r="E4" s="1"/>
      <c r="F4" s="1"/>
      <c r="G4" s="1"/>
      <c r="H4" s="1"/>
    </row>
    <row r="5" spans="1:8" x14ac:dyDescent="0.25">
      <c r="A5" s="42"/>
      <c r="B5" s="35" t="s">
        <v>3</v>
      </c>
      <c r="C5" s="42"/>
      <c r="D5" s="42"/>
      <c r="E5" s="1"/>
      <c r="F5" s="1"/>
      <c r="G5" s="1"/>
      <c r="H5" s="1"/>
    </row>
    <row r="6" spans="1:8" x14ac:dyDescent="0.25">
      <c r="A6" s="34">
        <v>1</v>
      </c>
      <c r="B6" s="34" t="s">
        <v>107</v>
      </c>
      <c r="C6" s="43">
        <v>11535.83</v>
      </c>
      <c r="D6" s="35">
        <f>C6</f>
        <v>11535.83</v>
      </c>
    </row>
    <row r="7" spans="1:8" x14ac:dyDescent="0.25">
      <c r="A7" s="40"/>
      <c r="B7" s="41" t="s">
        <v>11</v>
      </c>
      <c r="C7" s="44"/>
      <c r="D7" s="41"/>
    </row>
    <row r="8" spans="1:8" x14ac:dyDescent="0.25">
      <c r="A8" s="40">
        <v>1</v>
      </c>
      <c r="B8" s="34" t="s">
        <v>152</v>
      </c>
      <c r="C8" s="61">
        <v>3200</v>
      </c>
      <c r="D8" s="45">
        <f>C8+D6</f>
        <v>14735.83</v>
      </c>
    </row>
    <row r="9" spans="1:8" x14ac:dyDescent="0.25">
      <c r="A9" s="46"/>
      <c r="B9" s="47" t="s">
        <v>15</v>
      </c>
      <c r="C9" s="41"/>
      <c r="D9" s="41"/>
    </row>
    <row r="10" spans="1:8" x14ac:dyDescent="0.25">
      <c r="A10" s="48">
        <v>1</v>
      </c>
      <c r="B10" s="53" t="s">
        <v>187</v>
      </c>
      <c r="C10" s="65">
        <v>108780</v>
      </c>
      <c r="D10" s="66">
        <f>C10+D8</f>
        <v>123515.83</v>
      </c>
    </row>
    <row r="11" spans="1:8" x14ac:dyDescent="0.25">
      <c r="A11" s="40"/>
      <c r="B11" s="35" t="s">
        <v>16</v>
      </c>
      <c r="C11" s="40"/>
      <c r="D11" s="40"/>
    </row>
    <row r="12" spans="1:8" x14ac:dyDescent="0.25">
      <c r="A12" s="40">
        <v>1</v>
      </c>
      <c r="B12" s="34" t="s">
        <v>201</v>
      </c>
      <c r="C12" s="40">
        <v>6752.4</v>
      </c>
      <c r="D12" s="41">
        <f>C12+D10</f>
        <v>130268.23</v>
      </c>
    </row>
    <row r="13" spans="1:8" x14ac:dyDescent="0.25">
      <c r="A13" s="40"/>
      <c r="B13" s="40"/>
      <c r="C13" s="40"/>
      <c r="D13" s="41"/>
    </row>
    <row r="14" spans="1:8" x14ac:dyDescent="0.25">
      <c r="A14" s="40"/>
      <c r="B14" s="35"/>
      <c r="C14" s="52"/>
      <c r="D14" s="52"/>
    </row>
    <row r="15" spans="1:8" x14ac:dyDescent="0.25">
      <c r="A15" s="40"/>
      <c r="B15" s="41"/>
      <c r="C15" s="40"/>
      <c r="D15" s="41"/>
    </row>
    <row r="16" spans="1:8" x14ac:dyDescent="0.25">
      <c r="A16" s="40"/>
      <c r="B16" s="36"/>
      <c r="C16" s="40"/>
      <c r="D16" s="52"/>
    </row>
    <row r="17" spans="1:4" x14ac:dyDescent="0.25">
      <c r="A17" s="40"/>
      <c r="B17" s="40"/>
      <c r="C17" s="40"/>
      <c r="D17" s="41"/>
    </row>
    <row r="18" spans="1:4" x14ac:dyDescent="0.25">
      <c r="A18" s="40"/>
      <c r="B18" s="41"/>
      <c r="C18" s="40"/>
      <c r="D18" s="41"/>
    </row>
    <row r="19" spans="1:4" x14ac:dyDescent="0.25">
      <c r="A19" s="40"/>
      <c r="B19" s="40"/>
      <c r="C19" s="40"/>
      <c r="D19" s="40"/>
    </row>
    <row r="20" spans="1:4" x14ac:dyDescent="0.25">
      <c r="A20" s="40"/>
      <c r="B20" s="34"/>
      <c r="C20" s="40"/>
      <c r="D20" s="41"/>
    </row>
    <row r="21" spans="1:4" x14ac:dyDescent="0.25">
      <c r="A21" s="40"/>
      <c r="B21" s="34"/>
      <c r="C21" s="40"/>
      <c r="D21" s="40"/>
    </row>
    <row r="22" spans="1:4" x14ac:dyDescent="0.25">
      <c r="A22" s="40"/>
      <c r="B22" s="40"/>
      <c r="C22" s="51"/>
      <c r="D22" s="51"/>
    </row>
    <row r="23" spans="1:4" x14ac:dyDescent="0.25">
      <c r="A23" s="40"/>
      <c r="B23" s="35"/>
      <c r="C23" s="40"/>
      <c r="D23" s="40"/>
    </row>
    <row r="24" spans="1:4" x14ac:dyDescent="0.25">
      <c r="A24" s="40"/>
      <c r="B24" s="34"/>
      <c r="C24" s="40"/>
      <c r="D24" s="52"/>
    </row>
    <row r="25" spans="1:4" x14ac:dyDescent="0.25">
      <c r="A25" s="40"/>
      <c r="B25" s="40"/>
      <c r="C25" s="41"/>
      <c r="D25" s="41"/>
    </row>
    <row r="26" spans="1:4" x14ac:dyDescent="0.25">
      <c r="A26" s="40"/>
      <c r="B26" s="34"/>
      <c r="C26" s="41"/>
      <c r="D26" s="41"/>
    </row>
    <row r="27" spans="1:4" x14ac:dyDescent="0.25">
      <c r="A27" s="40"/>
      <c r="B27" s="35"/>
      <c r="C27" s="41"/>
      <c r="D27" s="41"/>
    </row>
    <row r="28" spans="1:4" x14ac:dyDescent="0.25">
      <c r="A28" s="40"/>
      <c r="B28" s="34"/>
      <c r="C28" s="40"/>
      <c r="D28" s="40"/>
    </row>
    <row r="29" spans="1:4" x14ac:dyDescent="0.25">
      <c r="A29" s="40"/>
      <c r="B29" s="34"/>
      <c r="C29" s="40"/>
      <c r="D29" s="40"/>
    </row>
    <row r="30" spans="1:4" ht="15" customHeight="1" x14ac:dyDescent="0.25">
      <c r="A30" s="40"/>
      <c r="B30" s="34"/>
      <c r="C30" s="40"/>
      <c r="D30" s="40"/>
    </row>
    <row r="31" spans="1:4" x14ac:dyDescent="0.25">
      <c r="A31" s="40"/>
      <c r="B31" s="34"/>
      <c r="C31" s="40"/>
      <c r="D31" s="41"/>
    </row>
    <row r="32" spans="1:4" x14ac:dyDescent="0.25">
      <c r="A32" s="40"/>
      <c r="B32" s="34"/>
      <c r="C32" s="40"/>
      <c r="D32" s="41"/>
    </row>
    <row r="33" spans="1:4" x14ac:dyDescent="0.25">
      <c r="A33" s="40"/>
      <c r="B33" s="34"/>
      <c r="C33" s="41"/>
      <c r="D33" s="41"/>
    </row>
    <row r="34" spans="1:4" x14ac:dyDescent="0.25">
      <c r="A34" s="40"/>
      <c r="B34" s="34"/>
      <c r="C34" s="40"/>
      <c r="D34" s="41"/>
    </row>
    <row r="35" spans="1:4" x14ac:dyDescent="0.25">
      <c r="A35" s="40"/>
      <c r="B35" s="34"/>
      <c r="C35" s="41"/>
      <c r="D35" s="41"/>
    </row>
    <row r="36" spans="1:4" x14ac:dyDescent="0.25">
      <c r="A36" s="40"/>
      <c r="B36" s="34"/>
      <c r="C36" s="40"/>
      <c r="D36" s="41"/>
    </row>
    <row r="37" spans="1:4" x14ac:dyDescent="0.25">
      <c r="A37" s="40"/>
      <c r="B37" s="34"/>
      <c r="C37" s="40"/>
      <c r="D37" s="41"/>
    </row>
    <row r="38" spans="1:4" x14ac:dyDescent="0.25">
      <c r="A38" s="40"/>
      <c r="B38" s="34"/>
      <c r="C38" s="41"/>
      <c r="D38" s="41">
        <f>D26+C38</f>
        <v>0</v>
      </c>
    </row>
    <row r="39" spans="1:4" x14ac:dyDescent="0.25">
      <c r="A39" s="40"/>
      <c r="B39" s="35"/>
      <c r="C39" s="41"/>
      <c r="D39" s="41"/>
    </row>
    <row r="40" spans="1:4" x14ac:dyDescent="0.25">
      <c r="A40" s="40"/>
      <c r="B40" s="40"/>
      <c r="C40" s="40"/>
      <c r="D40" s="41"/>
    </row>
    <row r="41" spans="1:4" x14ac:dyDescent="0.25">
      <c r="A41" s="40"/>
      <c r="B41" s="40"/>
      <c r="C41" s="40"/>
      <c r="D41" s="41"/>
    </row>
    <row r="42" spans="1:4" x14ac:dyDescent="0.25">
      <c r="A42" s="40"/>
      <c r="B42" s="40"/>
      <c r="C42" s="40"/>
      <c r="D42" s="41"/>
    </row>
    <row r="43" spans="1:4" x14ac:dyDescent="0.25">
      <c r="A43" s="40"/>
      <c r="B43" s="40"/>
      <c r="C43" s="40"/>
      <c r="D43" s="41">
        <f>D38+C43</f>
        <v>0</v>
      </c>
    </row>
    <row r="44" spans="1:4" x14ac:dyDescent="0.25">
      <c r="A44" s="40"/>
      <c r="B44" s="40"/>
      <c r="C44" s="40"/>
      <c r="D44" s="41"/>
    </row>
    <row r="45" spans="1:4" x14ac:dyDescent="0.25">
      <c r="A45" s="40"/>
      <c r="B45" s="40"/>
      <c r="C45" s="40"/>
      <c r="D45" s="41">
        <f>D43+C45</f>
        <v>0</v>
      </c>
    </row>
    <row r="46" spans="1:4" x14ac:dyDescent="0.25">
      <c r="A46" s="40"/>
      <c r="B46" s="41"/>
      <c r="C46" s="41"/>
      <c r="D46" s="38"/>
    </row>
    <row r="47" spans="1:4" x14ac:dyDescent="0.25">
      <c r="A47" s="40"/>
      <c r="B47" s="40"/>
      <c r="C47" s="40"/>
      <c r="D47" s="41">
        <f>D45+C47</f>
        <v>0</v>
      </c>
    </row>
    <row r="48" spans="1:4" x14ac:dyDescent="0.25">
      <c r="A48" s="40"/>
      <c r="B48" s="41"/>
      <c r="C48" s="41"/>
      <c r="D48" s="41"/>
    </row>
    <row r="49" spans="1:4" x14ac:dyDescent="0.25">
      <c r="A49" s="40"/>
      <c r="B49" s="41"/>
      <c r="C49" s="40"/>
      <c r="D49" s="40"/>
    </row>
    <row r="50" spans="1:4" x14ac:dyDescent="0.25">
      <c r="A50" s="40"/>
      <c r="B50" s="40"/>
      <c r="C50" s="40"/>
      <c r="D50" s="40"/>
    </row>
    <row r="51" spans="1:4" x14ac:dyDescent="0.25">
      <c r="A51" s="12"/>
      <c r="B51" s="11"/>
      <c r="C51" s="11"/>
      <c r="D51" s="1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7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  <col min="4" max="4" width="9.42578125" bestFit="1" customWidth="1"/>
  </cols>
  <sheetData>
    <row r="1" spans="1:4" ht="15.75" x14ac:dyDescent="0.25">
      <c r="A1" s="1"/>
      <c r="B1" s="70" t="s">
        <v>71</v>
      </c>
      <c r="C1" s="70"/>
      <c r="D1" s="70"/>
    </row>
    <row r="2" spans="1:4" ht="15.75" x14ac:dyDescent="0.25">
      <c r="A2" s="1"/>
      <c r="B2" s="71" t="s">
        <v>33</v>
      </c>
      <c r="C2" s="71"/>
      <c r="D2" s="71"/>
    </row>
    <row r="3" spans="1:4" ht="15.75" x14ac:dyDescent="0.25">
      <c r="A3" s="1"/>
      <c r="B3" s="70" t="s">
        <v>37</v>
      </c>
      <c r="C3" s="70"/>
      <c r="D3" s="70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x14ac:dyDescent="0.25">
      <c r="A5" s="42"/>
      <c r="B5" s="35"/>
      <c r="C5" s="42"/>
      <c r="D5" s="42"/>
    </row>
    <row r="6" spans="1:4" x14ac:dyDescent="0.25">
      <c r="A6" s="42"/>
      <c r="B6" s="34"/>
      <c r="C6" s="59"/>
      <c r="D6" s="42"/>
    </row>
    <row r="7" spans="1:4" x14ac:dyDescent="0.25">
      <c r="A7" s="42"/>
      <c r="B7" s="35"/>
      <c r="C7" s="59"/>
      <c r="D7" s="42"/>
    </row>
    <row r="8" spans="1:4" x14ac:dyDescent="0.25">
      <c r="A8" s="42"/>
      <c r="B8" s="34"/>
      <c r="C8" s="60"/>
      <c r="D8" s="42"/>
    </row>
    <row r="9" spans="1:4" x14ac:dyDescent="0.25">
      <c r="A9" s="35"/>
      <c r="B9" s="35"/>
      <c r="C9" s="60"/>
      <c r="D9" s="35"/>
    </row>
    <row r="10" spans="1:4" x14ac:dyDescent="0.25">
      <c r="A10" s="35"/>
      <c r="B10" s="35"/>
      <c r="C10" s="60"/>
      <c r="D10" s="35"/>
    </row>
    <row r="11" spans="1:4" x14ac:dyDescent="0.25">
      <c r="A11" s="35"/>
      <c r="B11" s="34"/>
      <c r="C11" s="60"/>
      <c r="D11" s="35"/>
    </row>
    <row r="12" spans="1:4" x14ac:dyDescent="0.25">
      <c r="A12" s="41"/>
      <c r="B12" s="41"/>
      <c r="C12" s="61"/>
      <c r="D12" s="41"/>
    </row>
    <row r="13" spans="1:4" x14ac:dyDescent="0.25">
      <c r="A13" s="40"/>
      <c r="B13" s="34"/>
      <c r="C13" s="44"/>
      <c r="D13" s="62"/>
    </row>
    <row r="14" spans="1:4" x14ac:dyDescent="0.25">
      <c r="A14" s="46"/>
      <c r="B14" s="47"/>
      <c r="C14" s="41"/>
      <c r="D14" s="41"/>
    </row>
    <row r="15" spans="1:4" x14ac:dyDescent="0.25">
      <c r="A15" s="48"/>
      <c r="B15" s="63"/>
      <c r="C15" s="49"/>
      <c r="D15" s="50"/>
    </row>
    <row r="16" spans="1:4" x14ac:dyDescent="0.25">
      <c r="A16" s="40"/>
      <c r="B16" s="34"/>
      <c r="C16" s="40"/>
      <c r="D16" s="40"/>
    </row>
    <row r="17" spans="1:4" x14ac:dyDescent="0.25">
      <c r="A17" s="40"/>
      <c r="B17" s="40"/>
      <c r="C17" s="40"/>
      <c r="D17" s="40"/>
    </row>
    <row r="18" spans="1:4" x14ac:dyDescent="0.25">
      <c r="A18" s="40"/>
      <c r="B18" s="40"/>
      <c r="C18" s="40"/>
      <c r="D18" s="40"/>
    </row>
    <row r="19" spans="1:4" x14ac:dyDescent="0.25">
      <c r="A19" s="40"/>
      <c r="B19" s="41"/>
      <c r="C19" s="41"/>
      <c r="D19" s="41"/>
    </row>
    <row r="20" spans="1:4" x14ac:dyDescent="0.25">
      <c r="A20" s="40"/>
      <c r="B20" s="41"/>
      <c r="C20" s="40"/>
      <c r="D20" s="40"/>
    </row>
    <row r="21" spans="1:4" x14ac:dyDescent="0.25">
      <c r="A21" s="40"/>
      <c r="B21" s="36"/>
      <c r="C21" s="40"/>
      <c r="D21" s="40"/>
    </row>
    <row r="22" spans="1:4" x14ac:dyDescent="0.25">
      <c r="A22" s="40"/>
      <c r="B22" s="40"/>
      <c r="C22" s="40"/>
      <c r="D22" s="40"/>
    </row>
    <row r="23" spans="1:4" x14ac:dyDescent="0.25">
      <c r="A23" s="40"/>
      <c r="B23" s="41"/>
      <c r="C23" s="41"/>
      <c r="D23" s="41"/>
    </row>
    <row r="24" spans="1:4" x14ac:dyDescent="0.25">
      <c r="A24" s="40"/>
      <c r="B24" s="41"/>
      <c r="C24" s="40"/>
      <c r="D24" s="40"/>
    </row>
    <row r="25" spans="1:4" x14ac:dyDescent="0.25">
      <c r="A25" s="40"/>
      <c r="B25" s="34"/>
      <c r="C25" s="40"/>
      <c r="D25" s="40"/>
    </row>
    <row r="26" spans="1:4" x14ac:dyDescent="0.25">
      <c r="A26" s="40"/>
      <c r="B26" s="34"/>
      <c r="C26" s="40"/>
      <c r="D26" s="40"/>
    </row>
    <row r="27" spans="1:4" x14ac:dyDescent="0.25">
      <c r="A27" s="40"/>
      <c r="B27" s="41"/>
      <c r="C27" s="41"/>
      <c r="D27" s="41"/>
    </row>
    <row r="28" spans="1:4" x14ac:dyDescent="0.25">
      <c r="A28" s="40"/>
      <c r="B28" s="41"/>
      <c r="C28" s="40"/>
      <c r="D28" s="40"/>
    </row>
    <row r="29" spans="1:4" x14ac:dyDescent="0.25">
      <c r="A29" s="40"/>
      <c r="B29" s="34"/>
      <c r="C29" s="40"/>
      <c r="D29" s="40"/>
    </row>
    <row r="30" spans="1:4" x14ac:dyDescent="0.25">
      <c r="A30" s="40"/>
      <c r="B30" s="34"/>
      <c r="C30" s="40"/>
      <c r="D30" s="41"/>
    </row>
    <row r="31" spans="1:4" x14ac:dyDescent="0.25">
      <c r="A31" s="40"/>
      <c r="B31" s="41"/>
      <c r="C31" s="41"/>
      <c r="D31" s="41"/>
    </row>
    <row r="32" spans="1:4" x14ac:dyDescent="0.25">
      <c r="A32" s="40"/>
      <c r="B32" s="40"/>
      <c r="C32" s="40"/>
      <c r="D32" s="40"/>
    </row>
    <row r="33" spans="1:4" x14ac:dyDescent="0.25">
      <c r="A33" s="40"/>
      <c r="B33" s="41"/>
      <c r="C33" s="41"/>
      <c r="D33" s="41"/>
    </row>
    <row r="34" spans="1:4" x14ac:dyDescent="0.25">
      <c r="A34" s="40"/>
      <c r="B34" s="41"/>
      <c r="C34" s="40"/>
      <c r="D34" s="40"/>
    </row>
    <row r="35" spans="1:4" x14ac:dyDescent="0.25">
      <c r="A35" s="40"/>
      <c r="B35" s="40"/>
      <c r="C35" s="40"/>
      <c r="D35" s="40"/>
    </row>
    <row r="36" spans="1:4" x14ac:dyDescent="0.25">
      <c r="A36" s="40"/>
      <c r="B36" s="41"/>
      <c r="C36" s="41"/>
      <c r="D36" s="41"/>
    </row>
    <row r="37" spans="1:4" x14ac:dyDescent="0.25">
      <c r="A37" s="38"/>
      <c r="B37" s="38"/>
      <c r="C37" s="38"/>
      <c r="D37" s="38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7"/>
  <sheetViews>
    <sheetView tabSelected="1" view="pageBreakPreview" zoomScale="60" workbookViewId="0">
      <selection activeCell="L25" sqref="L25:N25"/>
    </sheetView>
  </sheetViews>
  <sheetFormatPr defaultRowHeight="15" x14ac:dyDescent="0.25"/>
  <cols>
    <col min="1" max="1" width="27.85546875" style="1" customWidth="1"/>
    <col min="2" max="2" width="16" customWidth="1"/>
    <col min="3" max="3" width="17.140625" customWidth="1"/>
    <col min="4" max="4" width="16.85546875" customWidth="1"/>
    <col min="5" max="5" width="16.140625" customWidth="1"/>
    <col min="6" max="6" width="15.7109375" customWidth="1"/>
    <col min="7" max="7" width="17.28515625" customWidth="1"/>
    <col min="8" max="8" width="15.28515625" customWidth="1"/>
    <col min="9" max="9" width="16.28515625" customWidth="1"/>
    <col min="10" max="10" width="15.140625" customWidth="1"/>
    <col min="11" max="11" width="15.85546875" customWidth="1"/>
    <col min="12" max="12" width="16.7109375" customWidth="1"/>
    <col min="13" max="13" width="15.28515625" customWidth="1"/>
    <col min="14" max="14" width="19.28515625" customWidth="1"/>
  </cols>
  <sheetData>
    <row r="1" spans="1:14" ht="15.75" x14ac:dyDescent="0.25">
      <c r="A1" s="72" t="s">
        <v>63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15.75" x14ac:dyDescent="0.25">
      <c r="A2" s="2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10" customFormat="1" ht="20.25" customHeight="1" x14ac:dyDescent="0.25">
      <c r="A3" s="8"/>
      <c r="B3" s="19" t="s">
        <v>2</v>
      </c>
      <c r="C3" s="19" t="s">
        <v>7</v>
      </c>
      <c r="D3" s="19" t="s">
        <v>3</v>
      </c>
      <c r="E3" s="19" t="s">
        <v>9</v>
      </c>
      <c r="F3" s="19" t="s">
        <v>10</v>
      </c>
      <c r="G3" s="19" t="s">
        <v>11</v>
      </c>
      <c r="H3" s="19" t="s">
        <v>12</v>
      </c>
      <c r="I3" s="19" t="s">
        <v>13</v>
      </c>
      <c r="J3" s="19" t="s">
        <v>14</v>
      </c>
      <c r="K3" s="19" t="s">
        <v>15</v>
      </c>
      <c r="L3" s="19" t="s">
        <v>16</v>
      </c>
      <c r="M3" s="19" t="s">
        <v>17</v>
      </c>
      <c r="N3" s="15" t="s">
        <v>18</v>
      </c>
    </row>
    <row r="4" spans="1:14" ht="39.75" customHeight="1" x14ac:dyDescent="0.35">
      <c r="A4" s="20" t="s">
        <v>30</v>
      </c>
      <c r="B4" s="16">
        <f>B5+B6+B8</f>
        <v>85360.540000000008</v>
      </c>
      <c r="C4" s="16">
        <f t="shared" ref="C4:N4" si="0">C5+C6+C8</f>
        <v>92660.540000000008</v>
      </c>
      <c r="D4" s="16">
        <f t="shared" si="0"/>
        <v>87792.540000000008</v>
      </c>
      <c r="E4" s="16">
        <f>E5+E6+E7+E8</f>
        <v>85360.540000000008</v>
      </c>
      <c r="F4" s="16">
        <f t="shared" si="0"/>
        <v>85360.540000000008</v>
      </c>
      <c r="G4" s="16">
        <f t="shared" si="0"/>
        <v>85360.540000000008</v>
      </c>
      <c r="H4" s="16">
        <f t="shared" si="0"/>
        <v>85360.540000000008</v>
      </c>
      <c r="I4" s="16">
        <f t="shared" si="0"/>
        <v>85360.540000000008</v>
      </c>
      <c r="J4" s="16">
        <f t="shared" si="0"/>
        <v>85360.540000000008</v>
      </c>
      <c r="K4" s="16">
        <f t="shared" si="0"/>
        <v>85360.540000000008</v>
      </c>
      <c r="L4" s="16">
        <f t="shared" si="0"/>
        <v>85360.540000000008</v>
      </c>
      <c r="M4" s="16">
        <f t="shared" si="0"/>
        <v>85360.540000000008</v>
      </c>
      <c r="N4" s="16">
        <f t="shared" si="0"/>
        <v>1034058.4800000002</v>
      </c>
    </row>
    <row r="5" spans="1:14" ht="39" customHeight="1" x14ac:dyDescent="0.35">
      <c r="A5" s="20" t="s">
        <v>19</v>
      </c>
      <c r="B5" s="17">
        <v>43867.66</v>
      </c>
      <c r="C5" s="17">
        <v>43867.66</v>
      </c>
      <c r="D5" s="17">
        <v>43867.66</v>
      </c>
      <c r="E5" s="17">
        <v>43867.66</v>
      </c>
      <c r="F5" s="17">
        <v>43867.66</v>
      </c>
      <c r="G5" s="17">
        <v>43867.66</v>
      </c>
      <c r="H5" s="58">
        <v>43867.66</v>
      </c>
      <c r="I5" s="58">
        <v>43867.66</v>
      </c>
      <c r="J5" s="58">
        <v>43867.66</v>
      </c>
      <c r="K5" s="17">
        <v>43867.66</v>
      </c>
      <c r="L5" s="17">
        <v>43867.66</v>
      </c>
      <c r="M5" s="17">
        <v>43867.66</v>
      </c>
      <c r="N5" s="17">
        <f t="shared" ref="N5:N23" si="1">SUM(B5:M5)</f>
        <v>526411.92000000016</v>
      </c>
    </row>
    <row r="6" spans="1:14" ht="44.25" customHeight="1" x14ac:dyDescent="0.35">
      <c r="A6" s="20" t="s">
        <v>56</v>
      </c>
      <c r="B6" s="17">
        <v>41492.879999999997</v>
      </c>
      <c r="C6" s="17">
        <v>41492.879999999997</v>
      </c>
      <c r="D6" s="17">
        <v>41492.879999999997</v>
      </c>
      <c r="E6" s="17">
        <v>41492.879999999997</v>
      </c>
      <c r="F6" s="17">
        <v>41492.879999999997</v>
      </c>
      <c r="G6" s="17">
        <v>41492.879999999997</v>
      </c>
      <c r="H6" s="58">
        <v>41492.879999999997</v>
      </c>
      <c r="I6" s="58">
        <v>41492.879999999997</v>
      </c>
      <c r="J6" s="58">
        <v>41492.879999999997</v>
      </c>
      <c r="K6" s="17">
        <v>41492.879999999997</v>
      </c>
      <c r="L6" s="17">
        <v>41492.879999999997</v>
      </c>
      <c r="M6" s="17">
        <v>41492.879999999997</v>
      </c>
      <c r="N6" s="17">
        <f>SUM(B6:M6)</f>
        <v>497914.56</v>
      </c>
    </row>
    <row r="7" spans="1:14" ht="44.25" customHeight="1" x14ac:dyDescent="0.35">
      <c r="A7" s="20" t="s">
        <v>59</v>
      </c>
      <c r="B7" s="17"/>
      <c r="C7" s="17"/>
      <c r="D7" s="17"/>
      <c r="E7" s="17"/>
      <c r="F7" s="17"/>
      <c r="G7" s="17"/>
      <c r="H7" s="58"/>
      <c r="I7" s="58"/>
      <c r="J7" s="58"/>
      <c r="K7" s="17"/>
      <c r="L7" s="17"/>
      <c r="M7" s="17"/>
      <c r="N7" s="17"/>
    </row>
    <row r="8" spans="1:14" ht="44.25" customHeight="1" x14ac:dyDescent="0.35">
      <c r="A8" s="20" t="s">
        <v>36</v>
      </c>
      <c r="B8" s="17"/>
      <c r="C8" s="17">
        <v>7300</v>
      </c>
      <c r="D8" s="17">
        <f>2075+357</f>
        <v>2432</v>
      </c>
      <c r="E8" s="17"/>
      <c r="F8" s="17"/>
      <c r="G8" s="17"/>
      <c r="H8" s="58"/>
      <c r="I8" s="58"/>
      <c r="J8" s="58"/>
      <c r="K8" s="17"/>
      <c r="L8" s="17"/>
      <c r="M8" s="17"/>
      <c r="N8" s="17">
        <f>SUM(B8:M8)</f>
        <v>9732</v>
      </c>
    </row>
    <row r="9" spans="1:14" ht="36" customHeight="1" x14ac:dyDescent="0.35">
      <c r="A9" s="21" t="s">
        <v>20</v>
      </c>
      <c r="B9" s="16">
        <f>B10+B11+B12+B13</f>
        <v>28973.279999999999</v>
      </c>
      <c r="C9" s="16">
        <f t="shared" ref="C9:L9" si="2">C10+C11+C12+C13</f>
        <v>38525.859999999993</v>
      </c>
      <c r="D9" s="16">
        <f t="shared" si="2"/>
        <v>37983.990000000005</v>
      </c>
      <c r="E9" s="16">
        <f t="shared" si="2"/>
        <v>26042.54</v>
      </c>
      <c r="F9" s="16">
        <f t="shared" si="2"/>
        <v>12580.6</v>
      </c>
      <c r="G9" s="16">
        <f>G10+G11+G12+G13</f>
        <v>53335.200000000004</v>
      </c>
      <c r="H9" s="25">
        <f>H10+H11+H12+H13</f>
        <v>23322.48</v>
      </c>
      <c r="I9" s="25">
        <f t="shared" si="2"/>
        <v>9236.83</v>
      </c>
      <c r="J9" s="25">
        <f>J10+J11+J12+J13</f>
        <v>19057.949999999997</v>
      </c>
      <c r="K9" s="16">
        <f t="shared" si="2"/>
        <v>54849.87</v>
      </c>
      <c r="L9" s="16">
        <f t="shared" si="2"/>
        <v>23034.050000000003</v>
      </c>
      <c r="M9" s="16">
        <f>M10+M11+M12+M13</f>
        <v>36009.909999999996</v>
      </c>
      <c r="N9" s="16">
        <f t="shared" si="1"/>
        <v>362952.55999999994</v>
      </c>
    </row>
    <row r="10" spans="1:14" ht="40.5" customHeight="1" x14ac:dyDescent="0.35">
      <c r="A10" s="20" t="s">
        <v>21</v>
      </c>
      <c r="B10" s="17">
        <v>13254.5</v>
      </c>
      <c r="C10" s="17">
        <f>28968.73</f>
        <v>28968.73</v>
      </c>
      <c r="D10" s="17">
        <v>14850.6</v>
      </c>
      <c r="E10" s="17">
        <v>11405</v>
      </c>
      <c r="F10" s="17">
        <v>3160</v>
      </c>
      <c r="G10" s="17">
        <v>16498.900000000001</v>
      </c>
      <c r="H10" s="58">
        <v>11576.75</v>
      </c>
      <c r="I10" s="58">
        <v>1185</v>
      </c>
      <c r="J10" s="58">
        <v>8873.5</v>
      </c>
      <c r="K10" s="17">
        <v>45398.400000000001</v>
      </c>
      <c r="L10" s="17">
        <v>8035.5</v>
      </c>
      <c r="M10" s="17">
        <v>10354.200000000001</v>
      </c>
      <c r="N10" s="25">
        <f t="shared" si="1"/>
        <v>173561.08</v>
      </c>
    </row>
    <row r="11" spans="1:14" ht="45.75" customHeight="1" x14ac:dyDescent="0.35">
      <c r="A11" s="20" t="s">
        <v>22</v>
      </c>
      <c r="B11" s="18">
        <v>4792</v>
      </c>
      <c r="C11" s="17">
        <f>3388</f>
        <v>3388</v>
      </c>
      <c r="D11" s="17">
        <v>11632.98</v>
      </c>
      <c r="E11" s="17">
        <v>1185</v>
      </c>
      <c r="F11" s="17">
        <v>5447.6</v>
      </c>
      <c r="G11" s="17">
        <v>9800</v>
      </c>
      <c r="H11" s="58"/>
      <c r="I11" s="58"/>
      <c r="J11" s="58">
        <v>1351.8</v>
      </c>
      <c r="K11" s="17"/>
      <c r="L11" s="17">
        <v>1881.9</v>
      </c>
      <c r="M11" s="17">
        <v>1201</v>
      </c>
      <c r="N11" s="16">
        <f t="shared" si="1"/>
        <v>40680.280000000006</v>
      </c>
    </row>
    <row r="12" spans="1:14" ht="45.75" customHeight="1" x14ac:dyDescent="0.35">
      <c r="A12" s="24" t="s">
        <v>34</v>
      </c>
      <c r="B12" s="18">
        <v>5381</v>
      </c>
      <c r="C12" s="17">
        <v>1609</v>
      </c>
      <c r="D12" s="17">
        <v>5539</v>
      </c>
      <c r="E12" s="17">
        <v>7313</v>
      </c>
      <c r="F12" s="17">
        <v>3973</v>
      </c>
      <c r="G12" s="17">
        <v>20493</v>
      </c>
      <c r="H12" s="58">
        <v>3338</v>
      </c>
      <c r="I12" s="58">
        <v>5083</v>
      </c>
      <c r="J12" s="58">
        <v>3275</v>
      </c>
      <c r="K12" s="17">
        <v>5877</v>
      </c>
      <c r="L12" s="17">
        <v>7749</v>
      </c>
      <c r="M12" s="17">
        <v>21284</v>
      </c>
      <c r="N12" s="16">
        <f t="shared" si="1"/>
        <v>90914</v>
      </c>
    </row>
    <row r="13" spans="1:14" ht="21.75" customHeight="1" x14ac:dyDescent="0.35">
      <c r="A13" s="20" t="s">
        <v>23</v>
      </c>
      <c r="B13" s="17">
        <v>5545.78</v>
      </c>
      <c r="C13" s="17">
        <v>4560.13</v>
      </c>
      <c r="D13" s="17">
        <v>5961.41</v>
      </c>
      <c r="E13" s="17">
        <v>6139.54</v>
      </c>
      <c r="F13" s="17"/>
      <c r="G13" s="17">
        <v>6543.3</v>
      </c>
      <c r="H13" s="58">
        <v>8407.73</v>
      </c>
      <c r="I13" s="58">
        <v>2968.83</v>
      </c>
      <c r="J13" s="58">
        <v>5557.65</v>
      </c>
      <c r="K13" s="17">
        <v>3574.47</v>
      </c>
      <c r="L13" s="17">
        <v>5367.65</v>
      </c>
      <c r="M13" s="17">
        <v>3170.71</v>
      </c>
      <c r="N13" s="17">
        <f t="shared" si="1"/>
        <v>57797.200000000004</v>
      </c>
    </row>
    <row r="14" spans="1:14" ht="23.25" customHeight="1" x14ac:dyDescent="0.35">
      <c r="A14" s="21" t="s">
        <v>24</v>
      </c>
      <c r="B14" s="16">
        <f>B15+B16+B17</f>
        <v>54625</v>
      </c>
      <c r="C14" s="16">
        <f t="shared" ref="C14:N14" si="3">C15+C16+C17</f>
        <v>108400.2</v>
      </c>
      <c r="D14" s="16">
        <f t="shared" si="3"/>
        <v>69241.429999999993</v>
      </c>
      <c r="E14" s="16">
        <f t="shared" si="3"/>
        <v>22307.1</v>
      </c>
      <c r="F14" s="16">
        <f t="shared" si="3"/>
        <v>51160.2</v>
      </c>
      <c r="G14" s="16">
        <f t="shared" si="3"/>
        <v>3200</v>
      </c>
      <c r="H14" s="25">
        <f t="shared" si="3"/>
        <v>67429.7</v>
      </c>
      <c r="I14" s="25">
        <f t="shared" si="3"/>
        <v>148222.39999999999</v>
      </c>
      <c r="J14" s="25">
        <f t="shared" si="3"/>
        <v>4991.8</v>
      </c>
      <c r="K14" s="16">
        <f t="shared" si="3"/>
        <v>137645.9</v>
      </c>
      <c r="L14" s="16">
        <f t="shared" si="3"/>
        <v>6752.4</v>
      </c>
      <c r="M14" s="16">
        <f t="shared" si="3"/>
        <v>49569.85</v>
      </c>
      <c r="N14" s="16">
        <f t="shared" si="3"/>
        <v>723545.98</v>
      </c>
    </row>
    <row r="15" spans="1:14" ht="42" customHeight="1" x14ac:dyDescent="0.35">
      <c r="A15" s="20" t="s">
        <v>25</v>
      </c>
      <c r="B15" s="17">
        <v>54625</v>
      </c>
      <c r="C15" s="17">
        <v>108400.2</v>
      </c>
      <c r="D15" s="17">
        <v>57705.599999999999</v>
      </c>
      <c r="E15" s="17">
        <v>22307.1</v>
      </c>
      <c r="F15" s="17">
        <v>51160.2</v>
      </c>
      <c r="G15" s="17"/>
      <c r="H15" s="58">
        <v>67429.7</v>
      </c>
      <c r="I15" s="58">
        <v>148222.39999999999</v>
      </c>
      <c r="J15" s="58">
        <v>4991.8</v>
      </c>
      <c r="K15" s="17">
        <v>28865.9</v>
      </c>
      <c r="L15" s="17"/>
      <c r="M15" s="17">
        <v>49569.85</v>
      </c>
      <c r="N15" s="17">
        <f t="shared" si="1"/>
        <v>593277.75</v>
      </c>
    </row>
    <row r="16" spans="1:14" ht="40.5" customHeight="1" x14ac:dyDescent="0.35">
      <c r="A16" s="20" t="s">
        <v>26</v>
      </c>
      <c r="B16" s="17"/>
      <c r="C16" s="17"/>
      <c r="D16" s="17">
        <v>11535.83</v>
      </c>
      <c r="E16" s="17"/>
      <c r="F16" s="17"/>
      <c r="G16" s="17">
        <v>3200</v>
      </c>
      <c r="H16" s="58"/>
      <c r="I16" s="58"/>
      <c r="J16" s="58"/>
      <c r="K16" s="17">
        <v>108780</v>
      </c>
      <c r="L16" s="17">
        <v>6752.4</v>
      </c>
      <c r="M16" s="17"/>
      <c r="N16" s="58">
        <f t="shared" si="1"/>
        <v>130268.23</v>
      </c>
    </row>
    <row r="17" spans="1:14" ht="40.5" customHeight="1" x14ac:dyDescent="0.35">
      <c r="A17" s="24" t="s">
        <v>35</v>
      </c>
      <c r="B17" s="17"/>
      <c r="C17" s="17"/>
      <c r="D17" s="17"/>
      <c r="E17" s="17"/>
      <c r="F17" s="17"/>
      <c r="G17" s="17"/>
      <c r="H17" s="58"/>
      <c r="I17" s="58"/>
      <c r="J17" s="58"/>
      <c r="K17" s="17"/>
      <c r="L17" s="17"/>
      <c r="M17" s="17"/>
      <c r="N17" s="17">
        <f t="shared" si="1"/>
        <v>0</v>
      </c>
    </row>
    <row r="18" spans="1:14" ht="40.5" customHeight="1" x14ac:dyDescent="0.35">
      <c r="A18" s="32" t="s">
        <v>49</v>
      </c>
      <c r="B18" s="17"/>
      <c r="C18" s="17"/>
      <c r="D18" s="17"/>
      <c r="E18" s="17"/>
      <c r="F18" s="17"/>
      <c r="G18" s="17">
        <v>6704.4</v>
      </c>
      <c r="H18" s="58">
        <v>1937.1</v>
      </c>
      <c r="I18" s="58">
        <v>4781.8</v>
      </c>
      <c r="J18" s="58"/>
      <c r="K18" s="17"/>
      <c r="L18" s="17">
        <v>6876</v>
      </c>
      <c r="M18" s="17"/>
      <c r="N18" s="16">
        <f t="shared" si="1"/>
        <v>20299.3</v>
      </c>
    </row>
    <row r="19" spans="1:14" ht="40.5" customHeight="1" x14ac:dyDescent="0.35">
      <c r="A19" s="21" t="s">
        <v>52</v>
      </c>
      <c r="B19" s="16">
        <f>B20+B21+B22</f>
        <v>0</v>
      </c>
      <c r="C19" s="16">
        <f t="shared" ref="C19:M19" si="4">C20+C21+C22</f>
        <v>0</v>
      </c>
      <c r="D19" s="16">
        <f t="shared" si="4"/>
        <v>0</v>
      </c>
      <c r="E19" s="16">
        <f t="shared" si="4"/>
        <v>0</v>
      </c>
      <c r="F19" s="16">
        <f t="shared" si="4"/>
        <v>0</v>
      </c>
      <c r="G19" s="16">
        <f t="shared" si="4"/>
        <v>0</v>
      </c>
      <c r="H19" s="25">
        <f t="shared" si="4"/>
        <v>0</v>
      </c>
      <c r="I19" s="25">
        <f t="shared" si="4"/>
        <v>0</v>
      </c>
      <c r="J19" s="25">
        <f t="shared" si="4"/>
        <v>0</v>
      </c>
      <c r="K19" s="16">
        <f t="shared" si="4"/>
        <v>0</v>
      </c>
      <c r="L19" s="16">
        <f t="shared" si="4"/>
        <v>0</v>
      </c>
      <c r="M19" s="16">
        <f t="shared" si="4"/>
        <v>0</v>
      </c>
      <c r="N19" s="16">
        <f t="shared" ref="N19:N22" si="5">SUM(B19:M19)</f>
        <v>0</v>
      </c>
    </row>
    <row r="20" spans="1:14" ht="40.5" customHeight="1" x14ac:dyDescent="0.35">
      <c r="A20" s="20" t="s">
        <v>53</v>
      </c>
      <c r="B20" s="17"/>
      <c r="C20" s="17"/>
      <c r="D20" s="17"/>
      <c r="E20" s="17"/>
      <c r="F20" s="17"/>
      <c r="G20" s="17"/>
      <c r="H20" s="58"/>
      <c r="I20" s="58"/>
      <c r="J20" s="58"/>
      <c r="K20" s="17"/>
      <c r="L20" s="17"/>
      <c r="M20" s="17"/>
      <c r="N20" s="17">
        <f t="shared" si="5"/>
        <v>0</v>
      </c>
    </row>
    <row r="21" spans="1:14" ht="40.5" customHeight="1" x14ac:dyDescent="0.35">
      <c r="A21" s="20" t="s">
        <v>54</v>
      </c>
      <c r="B21" s="17"/>
      <c r="C21" s="17"/>
      <c r="D21" s="17"/>
      <c r="E21" s="17"/>
      <c r="F21" s="17"/>
      <c r="G21" s="17"/>
      <c r="H21" s="58"/>
      <c r="I21" s="58"/>
      <c r="J21" s="58"/>
      <c r="K21" s="17"/>
      <c r="L21" s="17"/>
      <c r="M21" s="17"/>
      <c r="N21" s="17">
        <f t="shared" si="5"/>
        <v>0</v>
      </c>
    </row>
    <row r="22" spans="1:14" ht="40.5" customHeight="1" x14ac:dyDescent="0.35">
      <c r="A22" s="24" t="s">
        <v>55</v>
      </c>
      <c r="B22" s="17"/>
      <c r="C22" s="17"/>
      <c r="D22" s="17"/>
      <c r="E22" s="17"/>
      <c r="F22" s="17"/>
      <c r="G22" s="17"/>
      <c r="H22" s="58"/>
      <c r="I22" s="58"/>
      <c r="J22" s="58"/>
      <c r="K22" s="17"/>
      <c r="L22" s="17"/>
      <c r="M22" s="17"/>
      <c r="N22" s="17">
        <f t="shared" si="5"/>
        <v>0</v>
      </c>
    </row>
    <row r="23" spans="1:14" ht="39.75" customHeight="1" x14ac:dyDescent="0.35">
      <c r="A23" s="21" t="s">
        <v>57</v>
      </c>
      <c r="B23" s="16">
        <v>43040.4</v>
      </c>
      <c r="C23" s="16">
        <v>43040.4</v>
      </c>
      <c r="D23" s="16">
        <v>43040.4</v>
      </c>
      <c r="E23" s="16">
        <v>43040.4</v>
      </c>
      <c r="F23" s="16">
        <v>43040.4</v>
      </c>
      <c r="G23" s="16">
        <v>43040.4</v>
      </c>
      <c r="H23" s="25">
        <v>43040.4</v>
      </c>
      <c r="I23" s="25">
        <v>43040.4</v>
      </c>
      <c r="J23" s="25">
        <v>43040.4</v>
      </c>
      <c r="K23" s="16">
        <v>43040.4</v>
      </c>
      <c r="L23" s="16">
        <v>43040.4</v>
      </c>
      <c r="M23" s="16">
        <v>43040.4</v>
      </c>
      <c r="N23" s="16">
        <f t="shared" si="1"/>
        <v>516484.8000000001</v>
      </c>
    </row>
    <row r="24" spans="1:14" ht="22.5" customHeight="1" x14ac:dyDescent="0.35">
      <c r="A24" s="21" t="s">
        <v>27</v>
      </c>
      <c r="B24" s="25">
        <f>B4+B9+B14+B18+B23+B19</f>
        <v>211999.22</v>
      </c>
      <c r="C24" s="25">
        <f t="shared" ref="C24:N24" si="6">C4+C9+C14+C18+C23+C19</f>
        <v>282627</v>
      </c>
      <c r="D24" s="25">
        <f t="shared" si="6"/>
        <v>238058.36000000002</v>
      </c>
      <c r="E24" s="25">
        <f t="shared" si="6"/>
        <v>176750.58000000002</v>
      </c>
      <c r="F24" s="25">
        <f t="shared" si="6"/>
        <v>192141.74000000002</v>
      </c>
      <c r="G24" s="25">
        <f t="shared" si="6"/>
        <v>191640.54</v>
      </c>
      <c r="H24" s="25">
        <f t="shared" si="6"/>
        <v>221090.22</v>
      </c>
      <c r="I24" s="25">
        <f t="shared" si="6"/>
        <v>290641.97000000003</v>
      </c>
      <c r="J24" s="25">
        <f>J4+J9+J14+J18+J23+J19</f>
        <v>152450.69</v>
      </c>
      <c r="K24" s="25">
        <f t="shared" si="6"/>
        <v>320896.71000000002</v>
      </c>
      <c r="L24" s="25">
        <f t="shared" si="6"/>
        <v>165063.39000000001</v>
      </c>
      <c r="M24" s="25">
        <f>M4+M9+M14+M18+M23+M19</f>
        <v>213980.7</v>
      </c>
      <c r="N24" s="25">
        <f>N4+N9+N14+N18+N23+N19</f>
        <v>2657341.12</v>
      </c>
    </row>
    <row r="25" spans="1:14" ht="15.75" x14ac:dyDescent="0.25">
      <c r="A25" s="73" t="s">
        <v>58</v>
      </c>
      <c r="B25" s="73"/>
      <c r="C25" s="73"/>
      <c r="D25" s="22"/>
      <c r="E25" s="22"/>
      <c r="F25" s="22"/>
      <c r="G25" s="26"/>
      <c r="H25" s="22"/>
      <c r="I25" s="22"/>
      <c r="J25" s="22"/>
      <c r="K25" s="22"/>
      <c r="L25" s="74" t="s">
        <v>31</v>
      </c>
      <c r="M25" s="74"/>
      <c r="N25" s="74"/>
    </row>
    <row r="26" spans="1:14" ht="15.75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ht="15.75" x14ac:dyDescent="0.25">
      <c r="A27" s="73" t="s">
        <v>29</v>
      </c>
      <c r="B27" s="73"/>
      <c r="C27" s="73"/>
      <c r="D27" s="22"/>
      <c r="E27" s="22"/>
      <c r="F27" s="22"/>
      <c r="G27" s="22"/>
      <c r="H27" s="22"/>
      <c r="I27" s="22"/>
      <c r="J27" s="22"/>
      <c r="K27" s="22"/>
      <c r="L27" s="74" t="s">
        <v>38</v>
      </c>
      <c r="M27" s="74"/>
      <c r="N27" s="74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1"/>
  <sheetViews>
    <sheetView workbookViewId="0">
      <selection sqref="A1:XFD1048576"/>
    </sheetView>
  </sheetViews>
  <sheetFormatPr defaultRowHeight="15" x14ac:dyDescent="0.25"/>
  <cols>
    <col min="1" max="1" width="3.7109375" customWidth="1"/>
    <col min="2" max="2" width="49.42578125" customWidth="1"/>
    <col min="3" max="3" width="12.140625" customWidth="1"/>
    <col min="4" max="4" width="12.7109375" customWidth="1"/>
  </cols>
  <sheetData>
    <row r="1" spans="1:8" ht="21" x14ac:dyDescent="0.35">
      <c r="A1" s="1"/>
      <c r="B1" s="70" t="s">
        <v>75</v>
      </c>
      <c r="C1" s="70"/>
      <c r="D1" s="70"/>
      <c r="E1" s="6"/>
      <c r="F1" s="6"/>
      <c r="G1" s="6"/>
      <c r="H1" s="6"/>
    </row>
    <row r="2" spans="1:8" ht="15.75" x14ac:dyDescent="0.25">
      <c r="A2" s="1"/>
      <c r="B2" s="71" t="s">
        <v>33</v>
      </c>
      <c r="C2" s="71"/>
      <c r="D2" s="71"/>
      <c r="E2" s="1"/>
      <c r="F2" s="1"/>
      <c r="G2" s="1"/>
      <c r="H2" s="1"/>
    </row>
    <row r="3" spans="1:8" ht="15.75" x14ac:dyDescent="0.25">
      <c r="A3" s="1"/>
      <c r="B3" s="70" t="s">
        <v>6</v>
      </c>
      <c r="C3" s="70"/>
      <c r="D3" s="70"/>
      <c r="E3" s="1"/>
      <c r="F3" s="1"/>
      <c r="G3" s="1"/>
      <c r="H3" s="1"/>
    </row>
    <row r="4" spans="1:8" ht="30" x14ac:dyDescent="0.25">
      <c r="A4" s="13"/>
      <c r="B4" s="31" t="s">
        <v>0</v>
      </c>
      <c r="C4" s="13" t="s">
        <v>1</v>
      </c>
      <c r="D4" s="31" t="s">
        <v>28</v>
      </c>
      <c r="E4" s="1"/>
      <c r="F4" s="1"/>
      <c r="G4" s="1"/>
      <c r="H4" s="1"/>
    </row>
    <row r="5" spans="1:8" x14ac:dyDescent="0.25">
      <c r="A5" s="34"/>
      <c r="B5" s="35" t="s">
        <v>2</v>
      </c>
      <c r="C5" s="34"/>
      <c r="D5" s="31"/>
      <c r="E5" s="1"/>
      <c r="F5" s="1"/>
      <c r="G5" s="1"/>
      <c r="H5" s="1"/>
    </row>
    <row r="6" spans="1:8" ht="30" x14ac:dyDescent="0.25">
      <c r="A6" s="34">
        <v>1</v>
      </c>
      <c r="B6" s="34" t="s">
        <v>76</v>
      </c>
      <c r="C6" s="34">
        <v>54625</v>
      </c>
      <c r="D6" s="56">
        <f>C6</f>
        <v>54625</v>
      </c>
      <c r="E6" s="1"/>
      <c r="F6" s="1"/>
      <c r="G6" s="1"/>
      <c r="H6" s="1"/>
    </row>
    <row r="7" spans="1:8" x14ac:dyDescent="0.25">
      <c r="A7" s="34"/>
      <c r="B7" s="35" t="s">
        <v>7</v>
      </c>
      <c r="C7" s="34"/>
      <c r="D7" s="34"/>
      <c r="E7" s="1"/>
      <c r="F7" s="1"/>
      <c r="G7" s="1"/>
      <c r="H7" s="1"/>
    </row>
    <row r="8" spans="1:8" s="1" customFormat="1" x14ac:dyDescent="0.25">
      <c r="A8" s="34">
        <v>1</v>
      </c>
      <c r="B8" s="34" t="s">
        <v>90</v>
      </c>
      <c r="C8" s="34">
        <v>26225.200000000001</v>
      </c>
      <c r="D8" s="35"/>
    </row>
    <row r="9" spans="1:8" s="1" customFormat="1" ht="30" x14ac:dyDescent="0.25">
      <c r="A9" s="34">
        <v>2</v>
      </c>
      <c r="B9" s="34" t="s">
        <v>91</v>
      </c>
      <c r="C9" s="34">
        <v>22988.799999999999</v>
      </c>
      <c r="D9" s="34"/>
    </row>
    <row r="10" spans="1:8" s="5" customFormat="1" x14ac:dyDescent="0.25">
      <c r="A10" s="34">
        <v>3</v>
      </c>
      <c r="B10" s="34" t="s">
        <v>92</v>
      </c>
      <c r="C10" s="34">
        <v>59186.2</v>
      </c>
      <c r="D10" s="35"/>
    </row>
    <row r="11" spans="1:8" x14ac:dyDescent="0.25">
      <c r="A11" s="34"/>
      <c r="B11" s="35" t="s">
        <v>85</v>
      </c>
      <c r="C11" s="35">
        <f>SUM(C8:C10)</f>
        <v>108400.2</v>
      </c>
      <c r="D11" s="35">
        <f>C11+D6</f>
        <v>163025.20000000001</v>
      </c>
    </row>
    <row r="12" spans="1:8" x14ac:dyDescent="0.25">
      <c r="A12" s="34"/>
      <c r="B12" s="54" t="s">
        <v>3</v>
      </c>
      <c r="C12" s="34"/>
      <c r="D12" s="35"/>
    </row>
    <row r="13" spans="1:8" s="5" customFormat="1" x14ac:dyDescent="0.25">
      <c r="A13" s="40">
        <v>1</v>
      </c>
      <c r="B13" s="34" t="s">
        <v>106</v>
      </c>
      <c r="C13" s="41">
        <v>57705.599999999999</v>
      </c>
      <c r="D13" s="52">
        <f>C13+D11</f>
        <v>220730.80000000002</v>
      </c>
    </row>
    <row r="14" spans="1:8" x14ac:dyDescent="0.25">
      <c r="A14" s="40"/>
      <c r="B14" s="35" t="s">
        <v>9</v>
      </c>
      <c r="C14" s="40"/>
      <c r="D14" s="52"/>
    </row>
    <row r="15" spans="1:8" x14ac:dyDescent="0.25">
      <c r="A15" s="40">
        <v>1</v>
      </c>
      <c r="B15" s="34" t="s">
        <v>119</v>
      </c>
      <c r="C15" s="41">
        <v>22307.1</v>
      </c>
      <c r="D15" s="52">
        <f>C15+D13</f>
        <v>243037.90000000002</v>
      </c>
    </row>
    <row r="16" spans="1:8" x14ac:dyDescent="0.25">
      <c r="A16" s="40"/>
      <c r="B16" s="35" t="s">
        <v>10</v>
      </c>
      <c r="C16" s="41"/>
      <c r="D16" s="52"/>
    </row>
    <row r="17" spans="1:4" ht="30" x14ac:dyDescent="0.25">
      <c r="A17" s="40">
        <v>1</v>
      </c>
      <c r="B17" s="34" t="s">
        <v>128</v>
      </c>
      <c r="C17" s="40">
        <v>51160.2</v>
      </c>
      <c r="D17" s="52">
        <f>C17+D15</f>
        <v>294198.10000000003</v>
      </c>
    </row>
    <row r="18" spans="1:4" x14ac:dyDescent="0.25">
      <c r="A18" s="40"/>
      <c r="B18" s="35" t="s">
        <v>12</v>
      </c>
      <c r="C18" s="40"/>
      <c r="D18" s="52"/>
    </row>
    <row r="19" spans="1:4" x14ac:dyDescent="0.25">
      <c r="A19" s="40">
        <v>1</v>
      </c>
      <c r="B19" s="34" t="s">
        <v>149</v>
      </c>
      <c r="C19" s="40">
        <v>8707.7000000000007</v>
      </c>
      <c r="D19" s="40"/>
    </row>
    <row r="20" spans="1:4" ht="30" x14ac:dyDescent="0.25">
      <c r="A20" s="40">
        <v>2</v>
      </c>
      <c r="B20" s="34" t="s">
        <v>150</v>
      </c>
      <c r="C20" s="40">
        <v>15085</v>
      </c>
      <c r="D20" s="52"/>
    </row>
    <row r="21" spans="1:4" x14ac:dyDescent="0.25">
      <c r="A21" s="40">
        <v>3</v>
      </c>
      <c r="B21" s="34" t="s">
        <v>151</v>
      </c>
      <c r="C21" s="40">
        <v>43637</v>
      </c>
      <c r="D21" s="40"/>
    </row>
    <row r="22" spans="1:4" x14ac:dyDescent="0.25">
      <c r="A22" s="40"/>
      <c r="B22" s="35" t="s">
        <v>146</v>
      </c>
      <c r="C22" s="41">
        <f>SUM(C19:C21)</f>
        <v>67429.7</v>
      </c>
      <c r="D22" s="52">
        <f>C22+D17</f>
        <v>361627.80000000005</v>
      </c>
    </row>
    <row r="23" spans="1:4" x14ac:dyDescent="0.25">
      <c r="A23" s="40"/>
      <c r="B23" s="35" t="s">
        <v>13</v>
      </c>
      <c r="C23" s="40"/>
      <c r="D23" s="41"/>
    </row>
    <row r="24" spans="1:4" ht="30" x14ac:dyDescent="0.25">
      <c r="A24" s="40">
        <v>1</v>
      </c>
      <c r="B24" s="34" t="s">
        <v>157</v>
      </c>
      <c r="C24" s="40">
        <f>36342.2+65523.4+16446.1+18249.2</f>
        <v>136560.90000000002</v>
      </c>
      <c r="D24" s="52"/>
    </row>
    <row r="25" spans="1:4" x14ac:dyDescent="0.25">
      <c r="A25" s="40">
        <v>2</v>
      </c>
      <c r="B25" s="34" t="s">
        <v>158</v>
      </c>
      <c r="C25" s="40">
        <v>11661.5</v>
      </c>
      <c r="D25" s="40"/>
    </row>
    <row r="26" spans="1:4" x14ac:dyDescent="0.25">
      <c r="A26" s="40"/>
      <c r="B26" s="35" t="s">
        <v>156</v>
      </c>
      <c r="C26" s="41">
        <f>SUM(C24:C25)</f>
        <v>148222.40000000002</v>
      </c>
      <c r="D26" s="52">
        <f>C26+D22</f>
        <v>509850.20000000007</v>
      </c>
    </row>
    <row r="27" spans="1:4" x14ac:dyDescent="0.25">
      <c r="A27" s="40"/>
      <c r="B27" s="35" t="s">
        <v>14</v>
      </c>
      <c r="C27" s="40"/>
      <c r="D27" s="52"/>
    </row>
    <row r="28" spans="1:4" x14ac:dyDescent="0.25">
      <c r="A28" s="40">
        <v>1</v>
      </c>
      <c r="B28" s="34" t="s">
        <v>168</v>
      </c>
      <c r="C28" s="40">
        <v>4991.8</v>
      </c>
      <c r="D28" s="52">
        <f>C28+D26</f>
        <v>514842.00000000006</v>
      </c>
    </row>
    <row r="29" spans="1:4" x14ac:dyDescent="0.25">
      <c r="A29" s="40"/>
      <c r="B29" s="35" t="s">
        <v>15</v>
      </c>
      <c r="C29" s="40"/>
      <c r="D29" s="40"/>
    </row>
    <row r="30" spans="1:4" x14ac:dyDescent="0.25">
      <c r="A30" s="40">
        <v>1</v>
      </c>
      <c r="B30" s="34" t="s">
        <v>188</v>
      </c>
      <c r="C30" s="40">
        <v>16251.4</v>
      </c>
      <c r="D30" s="41"/>
    </row>
    <row r="31" spans="1:4" x14ac:dyDescent="0.25">
      <c r="A31" s="40">
        <v>2</v>
      </c>
      <c r="B31" s="34" t="s">
        <v>189</v>
      </c>
      <c r="C31" s="40">
        <v>12614.5</v>
      </c>
      <c r="D31" s="40"/>
    </row>
    <row r="32" spans="1:4" x14ac:dyDescent="0.25">
      <c r="A32" s="40"/>
      <c r="B32" s="35" t="s">
        <v>183</v>
      </c>
      <c r="C32" s="41">
        <f>SUM(C30:C31)</f>
        <v>28865.9</v>
      </c>
      <c r="D32" s="52">
        <f>C32+D28</f>
        <v>543707.9</v>
      </c>
    </row>
    <row r="33" spans="1:4" x14ac:dyDescent="0.25">
      <c r="A33" s="40"/>
      <c r="B33" s="35" t="s">
        <v>17</v>
      </c>
      <c r="C33" s="41"/>
      <c r="D33" s="41"/>
    </row>
    <row r="34" spans="1:4" ht="30" x14ac:dyDescent="0.25">
      <c r="A34" s="40">
        <v>1</v>
      </c>
      <c r="B34" s="34" t="s">
        <v>212</v>
      </c>
      <c r="C34" s="40">
        <v>10659.25</v>
      </c>
      <c r="D34" s="40"/>
    </row>
    <row r="35" spans="1:4" x14ac:dyDescent="0.25">
      <c r="A35" s="40">
        <v>2</v>
      </c>
      <c r="B35" s="34" t="s">
        <v>213</v>
      </c>
      <c r="C35" s="40">
        <v>38910.6</v>
      </c>
      <c r="D35" s="41"/>
    </row>
    <row r="36" spans="1:4" x14ac:dyDescent="0.25">
      <c r="A36" s="40"/>
      <c r="B36" s="35" t="s">
        <v>208</v>
      </c>
      <c r="C36" s="41">
        <f>SUM(C34:C35)</f>
        <v>49569.85</v>
      </c>
      <c r="D36" s="52">
        <f>C36+D32</f>
        <v>593277.75</v>
      </c>
    </row>
    <row r="37" spans="1:4" x14ac:dyDescent="0.25">
      <c r="A37" s="40"/>
      <c r="B37" s="35"/>
      <c r="C37" s="41"/>
      <c r="D37" s="41"/>
    </row>
    <row r="38" spans="1:4" x14ac:dyDescent="0.25">
      <c r="A38" s="40"/>
      <c r="B38" s="35"/>
      <c r="C38" s="41"/>
      <c r="D38" s="41"/>
    </row>
    <row r="39" spans="1:4" x14ac:dyDescent="0.25">
      <c r="A39" s="40"/>
      <c r="B39" s="34"/>
      <c r="C39" s="40"/>
      <c r="D39" s="40"/>
    </row>
    <row r="40" spans="1:4" x14ac:dyDescent="0.25">
      <c r="A40" s="40"/>
      <c r="B40" s="35"/>
      <c r="C40" s="41"/>
      <c r="D40" s="41"/>
    </row>
    <row r="41" spans="1:4" x14ac:dyDescent="0.25">
      <c r="A41" s="38"/>
      <c r="B41" s="38"/>
      <c r="C41" s="38"/>
      <c r="D41" s="38"/>
    </row>
  </sheetData>
  <mergeCells count="3">
    <mergeCell ref="B2:D2"/>
    <mergeCell ref="B3:D3"/>
    <mergeCell ref="B1:D1"/>
  </mergeCells>
  <phoneticPr fontId="1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4D003-1B1C-4ED3-9CDF-B2ADC2910115}">
  <dimension ref="A1:H48"/>
  <sheetViews>
    <sheetView workbookViewId="0">
      <selection activeCell="B18" sqref="B18"/>
    </sheetView>
  </sheetViews>
  <sheetFormatPr defaultRowHeight="15" x14ac:dyDescent="0.25"/>
  <cols>
    <col min="1" max="1" width="3.7109375" customWidth="1"/>
    <col min="2" max="2" width="49.42578125" customWidth="1"/>
    <col min="3" max="3" width="12.140625" customWidth="1"/>
    <col min="4" max="4" width="12.7109375" customWidth="1"/>
  </cols>
  <sheetData>
    <row r="1" spans="1:8" ht="21" x14ac:dyDescent="0.35">
      <c r="A1" s="1"/>
      <c r="B1" s="70" t="s">
        <v>75</v>
      </c>
      <c r="C1" s="70"/>
      <c r="D1" s="70"/>
      <c r="E1" s="6"/>
      <c r="F1" s="6"/>
      <c r="G1" s="6"/>
      <c r="H1" s="6"/>
    </row>
    <row r="2" spans="1:8" ht="15.75" x14ac:dyDescent="0.25">
      <c r="A2" s="1"/>
      <c r="B2" s="71" t="s">
        <v>33</v>
      </c>
      <c r="C2" s="71"/>
      <c r="D2" s="71"/>
      <c r="E2" s="1"/>
      <c r="F2" s="1"/>
      <c r="G2" s="1"/>
      <c r="H2" s="1"/>
    </row>
    <row r="3" spans="1:8" ht="15.75" x14ac:dyDescent="0.25">
      <c r="A3" s="1"/>
      <c r="B3" s="70"/>
      <c r="C3" s="70"/>
      <c r="D3" s="70"/>
      <c r="E3" s="1"/>
      <c r="F3" s="1"/>
      <c r="G3" s="1"/>
      <c r="H3" s="1"/>
    </row>
    <row r="4" spans="1:8" ht="30" x14ac:dyDescent="0.25">
      <c r="A4" s="13"/>
      <c r="B4" s="31" t="s">
        <v>0</v>
      </c>
      <c r="C4" s="13" t="s">
        <v>1</v>
      </c>
      <c r="D4" s="31" t="s">
        <v>28</v>
      </c>
      <c r="E4" s="1"/>
      <c r="F4" s="1"/>
      <c r="G4" s="1"/>
      <c r="H4" s="1"/>
    </row>
    <row r="5" spans="1:8" x14ac:dyDescent="0.25">
      <c r="A5" s="34"/>
      <c r="B5" s="35" t="s">
        <v>2</v>
      </c>
      <c r="C5" s="34"/>
      <c r="D5" s="31"/>
      <c r="E5" s="1"/>
      <c r="F5" s="1"/>
      <c r="G5" s="1"/>
      <c r="H5" s="1"/>
    </row>
    <row r="6" spans="1:8" ht="30" x14ac:dyDescent="0.25">
      <c r="A6" s="34">
        <v>1</v>
      </c>
      <c r="B6" s="34" t="s">
        <v>76</v>
      </c>
      <c r="C6" s="34">
        <v>54625</v>
      </c>
      <c r="D6" s="56"/>
      <c r="E6" s="1"/>
      <c r="F6" s="1"/>
      <c r="G6" s="1"/>
      <c r="H6" s="1"/>
    </row>
    <row r="7" spans="1:8" x14ac:dyDescent="0.25">
      <c r="A7" s="34"/>
      <c r="B7" s="35" t="s">
        <v>7</v>
      </c>
      <c r="C7" s="34"/>
      <c r="D7" s="34"/>
      <c r="E7" s="1"/>
      <c r="F7" s="1"/>
      <c r="G7" s="1"/>
      <c r="H7" s="1"/>
    </row>
    <row r="8" spans="1:8" s="1" customFormat="1" x14ac:dyDescent="0.25">
      <c r="A8" s="34">
        <v>1</v>
      </c>
      <c r="B8" s="34" t="s">
        <v>90</v>
      </c>
      <c r="C8" s="34">
        <v>26225.200000000001</v>
      </c>
      <c r="D8" s="35"/>
    </row>
    <row r="9" spans="1:8" s="1" customFormat="1" ht="30" x14ac:dyDescent="0.25">
      <c r="A9" s="34">
        <v>2</v>
      </c>
      <c r="B9" s="34" t="s">
        <v>91</v>
      </c>
      <c r="C9" s="34">
        <v>22988.799999999999</v>
      </c>
      <c r="D9" s="34"/>
    </row>
    <row r="10" spans="1:8" s="5" customFormat="1" x14ac:dyDescent="0.25">
      <c r="A10" s="34">
        <v>3</v>
      </c>
      <c r="B10" s="34" t="s">
        <v>92</v>
      </c>
      <c r="C10" s="34">
        <v>59186.2</v>
      </c>
      <c r="D10" s="35"/>
    </row>
    <row r="11" spans="1:8" x14ac:dyDescent="0.25">
      <c r="A11" s="34"/>
      <c r="B11" s="35" t="s">
        <v>85</v>
      </c>
      <c r="C11" s="35">
        <f>SUM(C8:C10)</f>
        <v>108400.2</v>
      </c>
      <c r="D11" s="35"/>
    </row>
    <row r="12" spans="1:8" x14ac:dyDescent="0.25">
      <c r="A12" s="34"/>
      <c r="B12" s="54" t="s">
        <v>3</v>
      </c>
      <c r="C12" s="34"/>
      <c r="D12" s="35"/>
    </row>
    <row r="13" spans="1:8" s="5" customFormat="1" x14ac:dyDescent="0.25">
      <c r="A13" s="40">
        <v>1</v>
      </c>
      <c r="B13" s="34" t="s">
        <v>106</v>
      </c>
      <c r="C13" s="41">
        <v>57705.599999999999</v>
      </c>
      <c r="D13" s="52"/>
    </row>
    <row r="14" spans="1:8" x14ac:dyDescent="0.25">
      <c r="A14" s="40"/>
      <c r="B14" s="35" t="s">
        <v>9</v>
      </c>
      <c r="C14" s="40"/>
      <c r="D14" s="52"/>
    </row>
    <row r="15" spans="1:8" x14ac:dyDescent="0.25">
      <c r="A15" s="40">
        <v>1</v>
      </c>
      <c r="B15" s="34" t="s">
        <v>119</v>
      </c>
      <c r="C15" s="41">
        <v>22307.1</v>
      </c>
      <c r="D15" s="52"/>
    </row>
    <row r="16" spans="1:8" x14ac:dyDescent="0.25">
      <c r="A16" s="40"/>
      <c r="B16" s="35" t="s">
        <v>10</v>
      </c>
      <c r="C16" s="41"/>
      <c r="D16" s="52"/>
    </row>
    <row r="17" spans="1:4" ht="30" x14ac:dyDescent="0.25">
      <c r="A17" s="40">
        <v>1</v>
      </c>
      <c r="B17" s="34" t="s">
        <v>128</v>
      </c>
      <c r="C17" s="40">
        <v>51160.2</v>
      </c>
      <c r="D17" s="52"/>
    </row>
    <row r="18" spans="1:4" x14ac:dyDescent="0.25">
      <c r="A18" s="40"/>
      <c r="B18" s="35" t="s">
        <v>12</v>
      </c>
      <c r="C18" s="40"/>
      <c r="D18" s="52"/>
    </row>
    <row r="19" spans="1:4" x14ac:dyDescent="0.25">
      <c r="A19" s="40">
        <v>1</v>
      </c>
      <c r="B19" s="34" t="s">
        <v>149</v>
      </c>
      <c r="C19" s="40">
        <v>8707.7000000000007</v>
      </c>
      <c r="D19" s="40"/>
    </row>
    <row r="20" spans="1:4" ht="30" x14ac:dyDescent="0.25">
      <c r="A20" s="40">
        <v>2</v>
      </c>
      <c r="B20" s="34" t="s">
        <v>150</v>
      </c>
      <c r="C20" s="40">
        <v>15085</v>
      </c>
      <c r="D20" s="52"/>
    </row>
    <row r="21" spans="1:4" x14ac:dyDescent="0.25">
      <c r="A21" s="40">
        <v>3</v>
      </c>
      <c r="B21" s="34" t="s">
        <v>151</v>
      </c>
      <c r="C21" s="40">
        <v>43637</v>
      </c>
      <c r="D21" s="40"/>
    </row>
    <row r="22" spans="1:4" x14ac:dyDescent="0.25">
      <c r="A22" s="40"/>
      <c r="B22" s="35" t="s">
        <v>146</v>
      </c>
      <c r="C22" s="41">
        <f>SUM(C19:C21)</f>
        <v>67429.7</v>
      </c>
      <c r="D22" s="52"/>
    </row>
    <row r="23" spans="1:4" x14ac:dyDescent="0.25">
      <c r="A23" s="40"/>
      <c r="B23" s="35" t="s">
        <v>13</v>
      </c>
      <c r="C23" s="40"/>
      <c r="D23" s="41"/>
    </row>
    <row r="24" spans="1:4" ht="30" x14ac:dyDescent="0.25">
      <c r="A24" s="40">
        <v>1</v>
      </c>
      <c r="B24" s="34" t="s">
        <v>157</v>
      </c>
      <c r="C24" s="40">
        <f>36342.2+65523.4+16446.1+18249.2</f>
        <v>136560.90000000002</v>
      </c>
      <c r="D24" s="52"/>
    </row>
    <row r="25" spans="1:4" x14ac:dyDescent="0.25">
      <c r="A25" s="40">
        <v>2</v>
      </c>
      <c r="B25" s="34" t="s">
        <v>158</v>
      </c>
      <c r="C25" s="40">
        <v>11661.5</v>
      </c>
      <c r="D25" s="40"/>
    </row>
    <row r="26" spans="1:4" x14ac:dyDescent="0.25">
      <c r="A26" s="40"/>
      <c r="B26" s="35" t="s">
        <v>156</v>
      </c>
      <c r="C26" s="41">
        <f>SUM(C24:C25)</f>
        <v>148222.40000000002</v>
      </c>
      <c r="D26" s="52"/>
    </row>
    <row r="27" spans="1:4" x14ac:dyDescent="0.25">
      <c r="A27" s="40"/>
      <c r="B27" s="35" t="s">
        <v>14</v>
      </c>
      <c r="C27" s="40"/>
      <c r="D27" s="52"/>
    </row>
    <row r="28" spans="1:4" x14ac:dyDescent="0.25">
      <c r="A28" s="40">
        <v>1</v>
      </c>
      <c r="B28" s="34" t="s">
        <v>168</v>
      </c>
      <c r="C28" s="40">
        <v>4991.8</v>
      </c>
      <c r="D28" s="52"/>
    </row>
    <row r="29" spans="1:4" x14ac:dyDescent="0.25">
      <c r="A29" s="40"/>
      <c r="B29" s="35" t="s">
        <v>15</v>
      </c>
      <c r="C29" s="40"/>
      <c r="D29" s="40"/>
    </row>
    <row r="30" spans="1:4" x14ac:dyDescent="0.25">
      <c r="A30" s="40">
        <v>1</v>
      </c>
      <c r="B30" s="34" t="s">
        <v>188</v>
      </c>
      <c r="C30" s="40">
        <v>16251.4</v>
      </c>
      <c r="D30" s="41"/>
    </row>
    <row r="31" spans="1:4" x14ac:dyDescent="0.25">
      <c r="A31" s="40">
        <v>2</v>
      </c>
      <c r="B31" s="34" t="s">
        <v>189</v>
      </c>
      <c r="C31" s="40">
        <v>12614.5</v>
      </c>
      <c r="D31" s="40"/>
    </row>
    <row r="32" spans="1:4" x14ac:dyDescent="0.25">
      <c r="A32" s="40"/>
      <c r="B32" s="35" t="s">
        <v>183</v>
      </c>
      <c r="C32" s="41">
        <f>SUM(C30:C31)</f>
        <v>28865.9</v>
      </c>
      <c r="D32" s="52"/>
    </row>
    <row r="33" spans="1:4" x14ac:dyDescent="0.25">
      <c r="A33" s="40"/>
      <c r="B33" s="35" t="s">
        <v>17</v>
      </c>
      <c r="C33" s="41"/>
      <c r="D33" s="41"/>
    </row>
    <row r="34" spans="1:4" ht="30" x14ac:dyDescent="0.25">
      <c r="A34" s="40">
        <v>1</v>
      </c>
      <c r="B34" s="34" t="s">
        <v>212</v>
      </c>
      <c r="C34" s="40">
        <v>10659.25</v>
      </c>
      <c r="D34" s="40"/>
    </row>
    <row r="35" spans="1:4" x14ac:dyDescent="0.25">
      <c r="A35" s="40">
        <v>2</v>
      </c>
      <c r="B35" s="34" t="s">
        <v>213</v>
      </c>
      <c r="C35" s="40">
        <v>38910.6</v>
      </c>
      <c r="D35" s="41"/>
    </row>
    <row r="36" spans="1:4" x14ac:dyDescent="0.25">
      <c r="A36" s="40"/>
      <c r="B36" s="35" t="s">
        <v>208</v>
      </c>
      <c r="C36" s="41">
        <f>SUM(C34:C35)</f>
        <v>49569.85</v>
      </c>
      <c r="D36" s="52"/>
    </row>
    <row r="37" spans="1:4" x14ac:dyDescent="0.25">
      <c r="A37" s="42"/>
      <c r="B37" s="35" t="s">
        <v>3</v>
      </c>
      <c r="C37" s="42"/>
      <c r="D37" s="42"/>
    </row>
    <row r="38" spans="1:4" x14ac:dyDescent="0.25">
      <c r="A38" s="34">
        <v>1</v>
      </c>
      <c r="B38" s="34" t="s">
        <v>107</v>
      </c>
      <c r="C38" s="43">
        <v>11535.83</v>
      </c>
      <c r="D38" s="35"/>
    </row>
    <row r="39" spans="1:4" x14ac:dyDescent="0.25">
      <c r="A39" s="40"/>
      <c r="B39" s="41" t="s">
        <v>11</v>
      </c>
      <c r="C39" s="44"/>
      <c r="D39" s="41"/>
    </row>
    <row r="40" spans="1:4" x14ac:dyDescent="0.25">
      <c r="A40" s="40">
        <v>1</v>
      </c>
      <c r="B40" s="34" t="s">
        <v>152</v>
      </c>
      <c r="C40" s="61">
        <v>3200</v>
      </c>
      <c r="D40" s="45"/>
    </row>
    <row r="41" spans="1:4" x14ac:dyDescent="0.25">
      <c r="A41" s="46"/>
      <c r="B41" s="47" t="s">
        <v>15</v>
      </c>
      <c r="C41" s="41"/>
      <c r="D41" s="41"/>
    </row>
    <row r="42" spans="1:4" x14ac:dyDescent="0.25">
      <c r="A42" s="48">
        <v>1</v>
      </c>
      <c r="B42" s="53" t="s">
        <v>187</v>
      </c>
      <c r="C42" s="65">
        <v>108780</v>
      </c>
      <c r="D42" s="66"/>
    </row>
    <row r="43" spans="1:4" x14ac:dyDescent="0.25">
      <c r="A43" s="40"/>
      <c r="B43" s="35" t="s">
        <v>16</v>
      </c>
      <c r="C43" s="40"/>
      <c r="D43" s="40"/>
    </row>
    <row r="44" spans="1:4" x14ac:dyDescent="0.25">
      <c r="A44" s="40">
        <v>1</v>
      </c>
      <c r="B44" s="34" t="s">
        <v>201</v>
      </c>
      <c r="C44" s="40">
        <v>6752.4</v>
      </c>
      <c r="D44" s="41"/>
    </row>
    <row r="45" spans="1:4" x14ac:dyDescent="0.25">
      <c r="A45" s="40"/>
      <c r="B45" s="35"/>
      <c r="C45" s="41"/>
      <c r="D45" s="41"/>
    </row>
    <row r="46" spans="1:4" x14ac:dyDescent="0.25">
      <c r="A46" s="40"/>
      <c r="B46" s="34"/>
      <c r="C46" s="40"/>
      <c r="D46" s="40"/>
    </row>
    <row r="47" spans="1:4" x14ac:dyDescent="0.25">
      <c r="A47" s="40"/>
      <c r="B47" s="35"/>
      <c r="C47" s="41"/>
      <c r="D47" s="41"/>
    </row>
    <row r="48" spans="1:4" x14ac:dyDescent="0.25">
      <c r="A48" s="38"/>
      <c r="B48" s="38"/>
      <c r="C48" s="38"/>
      <c r="D48" s="38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1"/>
  <sheetViews>
    <sheetView workbookViewId="0">
      <selection activeCell="C15" sqref="C15"/>
    </sheetView>
  </sheetViews>
  <sheetFormatPr defaultRowHeight="15" x14ac:dyDescent="0.25"/>
  <cols>
    <col min="1" max="1" width="3.7109375" customWidth="1"/>
    <col min="2" max="2" width="5.85546875" customWidth="1"/>
    <col min="3" max="3" width="46" customWidth="1"/>
    <col min="4" max="4" width="9.5703125" customWidth="1"/>
    <col min="5" max="5" width="22" customWidth="1"/>
  </cols>
  <sheetData>
    <row r="1" spans="1:5" ht="15.75" x14ac:dyDescent="0.25">
      <c r="B1" s="33" t="s">
        <v>51</v>
      </c>
      <c r="C1" s="33"/>
      <c r="D1" s="33"/>
      <c r="E1" s="33"/>
    </row>
    <row r="2" spans="1:5" x14ac:dyDescent="0.25">
      <c r="C2" t="s">
        <v>48</v>
      </c>
    </row>
    <row r="3" spans="1:5" x14ac:dyDescent="0.25">
      <c r="B3" t="s">
        <v>39</v>
      </c>
    </row>
    <row r="4" spans="1:5" x14ac:dyDescent="0.25">
      <c r="A4" s="27" t="s">
        <v>40</v>
      </c>
      <c r="B4" s="27" t="s">
        <v>40</v>
      </c>
      <c r="C4" s="27"/>
      <c r="D4" s="27" t="s">
        <v>41</v>
      </c>
      <c r="E4" s="27" t="s">
        <v>42</v>
      </c>
    </row>
    <row r="5" spans="1:5" x14ac:dyDescent="0.25">
      <c r="A5" s="28" t="s">
        <v>43</v>
      </c>
      <c r="B5" s="28" t="s">
        <v>44</v>
      </c>
      <c r="C5" s="28" t="s">
        <v>45</v>
      </c>
      <c r="D5" s="28" t="s">
        <v>46</v>
      </c>
      <c r="E5" s="28" t="s">
        <v>47</v>
      </c>
    </row>
    <row r="6" spans="1:5" x14ac:dyDescent="0.25">
      <c r="A6" s="12">
        <v>1</v>
      </c>
      <c r="B6" s="12"/>
      <c r="C6" s="29"/>
      <c r="D6" s="29"/>
      <c r="E6" s="29"/>
    </row>
    <row r="7" spans="1:5" x14ac:dyDescent="0.25">
      <c r="A7" s="12">
        <v>2</v>
      </c>
      <c r="B7" s="12"/>
      <c r="C7" s="29"/>
      <c r="D7" s="29"/>
      <c r="E7" s="29"/>
    </row>
    <row r="8" spans="1:5" x14ac:dyDescent="0.25">
      <c r="A8" s="12">
        <v>3</v>
      </c>
      <c r="B8" s="12"/>
      <c r="C8" s="29"/>
      <c r="D8" s="29"/>
      <c r="E8" s="29"/>
    </row>
    <row r="9" spans="1:5" x14ac:dyDescent="0.25">
      <c r="A9" s="12">
        <v>4</v>
      </c>
      <c r="B9" s="12"/>
      <c r="C9" s="29"/>
      <c r="D9" s="29"/>
      <c r="E9" s="29"/>
    </row>
    <row r="10" spans="1:5" x14ac:dyDescent="0.25">
      <c r="A10" s="12">
        <v>5</v>
      </c>
      <c r="B10" s="12"/>
      <c r="C10" s="29"/>
      <c r="D10" s="29"/>
      <c r="E10" s="29"/>
    </row>
    <row r="11" spans="1:5" x14ac:dyDescent="0.25">
      <c r="A11" s="12">
        <v>6</v>
      </c>
      <c r="B11" s="12"/>
      <c r="C11" s="29"/>
      <c r="D11" s="29"/>
      <c r="E11" s="29"/>
    </row>
    <row r="12" spans="1:5" x14ac:dyDescent="0.25">
      <c r="A12" s="12">
        <v>7</v>
      </c>
      <c r="B12" s="12"/>
      <c r="C12" s="29"/>
      <c r="D12" s="29"/>
      <c r="E12" s="29"/>
    </row>
    <row r="13" spans="1:5" x14ac:dyDescent="0.25">
      <c r="A13" s="12">
        <v>8</v>
      </c>
      <c r="B13" s="12"/>
      <c r="C13" s="29"/>
      <c r="D13" s="29"/>
      <c r="E13" s="29"/>
    </row>
    <row r="14" spans="1:5" x14ac:dyDescent="0.25">
      <c r="A14" s="12">
        <v>9</v>
      </c>
      <c r="B14" s="12"/>
      <c r="C14" s="29"/>
      <c r="D14" s="29"/>
      <c r="E14" s="29"/>
    </row>
    <row r="15" spans="1:5" x14ac:dyDescent="0.25">
      <c r="A15" s="12">
        <v>10</v>
      </c>
      <c r="B15" s="12"/>
      <c r="C15" s="29"/>
      <c r="D15" s="29"/>
      <c r="E15" s="29"/>
    </row>
    <row r="16" spans="1:5" x14ac:dyDescent="0.25">
      <c r="A16" s="12">
        <v>11</v>
      </c>
      <c r="B16" s="12"/>
      <c r="C16" s="29"/>
      <c r="D16" s="29"/>
      <c r="E16" s="29"/>
    </row>
    <row r="17" spans="1:5" x14ac:dyDescent="0.25">
      <c r="A17" s="12">
        <v>12</v>
      </c>
      <c r="B17" s="12"/>
      <c r="C17" s="29"/>
      <c r="D17" s="29"/>
      <c r="E17" s="29"/>
    </row>
    <row r="18" spans="1:5" x14ac:dyDescent="0.25">
      <c r="A18" s="12">
        <v>13</v>
      </c>
      <c r="B18" s="12"/>
      <c r="C18" s="29"/>
      <c r="D18" s="29"/>
      <c r="E18" s="29"/>
    </row>
    <row r="19" spans="1:5" x14ac:dyDescent="0.25">
      <c r="A19" s="12">
        <v>14</v>
      </c>
      <c r="B19" s="12"/>
      <c r="C19" s="29"/>
      <c r="D19" s="29"/>
      <c r="E19" s="29"/>
    </row>
    <row r="20" spans="1:5" x14ac:dyDescent="0.25">
      <c r="A20" s="12">
        <v>15</v>
      </c>
      <c r="B20" s="12"/>
      <c r="C20" s="29"/>
      <c r="D20" s="29"/>
      <c r="E20" s="29"/>
    </row>
    <row r="21" spans="1:5" x14ac:dyDescent="0.25">
      <c r="A21" s="12">
        <v>16</v>
      </c>
      <c r="B21" s="12"/>
      <c r="C21" s="29"/>
      <c r="D21" s="29"/>
      <c r="E21" s="29"/>
    </row>
    <row r="22" spans="1:5" x14ac:dyDescent="0.25">
      <c r="A22" s="12">
        <v>17</v>
      </c>
      <c r="B22" s="12"/>
      <c r="C22" s="29"/>
      <c r="D22" s="29"/>
      <c r="E22" s="29"/>
    </row>
    <row r="23" spans="1:5" x14ac:dyDescent="0.25">
      <c r="A23" s="12">
        <v>18</v>
      </c>
      <c r="B23" s="12"/>
      <c r="C23" s="29"/>
      <c r="D23" s="29"/>
      <c r="E23" s="29"/>
    </row>
    <row r="24" spans="1:5" x14ac:dyDescent="0.25">
      <c r="A24" s="12">
        <v>19</v>
      </c>
      <c r="B24" s="12"/>
      <c r="C24" s="29"/>
      <c r="D24" s="29"/>
      <c r="E24" s="29"/>
    </row>
    <row r="25" spans="1:5" x14ac:dyDescent="0.25">
      <c r="A25" s="12">
        <v>20</v>
      </c>
      <c r="B25" s="12"/>
      <c r="C25" s="29"/>
      <c r="D25" s="29"/>
      <c r="E25" s="29"/>
    </row>
    <row r="26" spans="1:5" x14ac:dyDescent="0.25">
      <c r="A26" s="12">
        <v>21</v>
      </c>
      <c r="B26" s="12"/>
      <c r="C26" s="29"/>
      <c r="D26" s="29"/>
      <c r="E26" s="29"/>
    </row>
    <row r="27" spans="1:5" x14ac:dyDescent="0.25">
      <c r="A27" s="12">
        <v>22</v>
      </c>
      <c r="B27" s="12"/>
      <c r="C27" s="29"/>
      <c r="D27" s="29"/>
      <c r="E27" s="29"/>
    </row>
    <row r="28" spans="1:5" x14ac:dyDescent="0.25">
      <c r="A28" s="12">
        <v>23</v>
      </c>
      <c r="B28" s="12"/>
      <c r="C28" s="29"/>
      <c r="D28" s="29"/>
      <c r="E28" s="29"/>
    </row>
    <row r="29" spans="1:5" x14ac:dyDescent="0.25">
      <c r="A29" s="12">
        <v>24</v>
      </c>
      <c r="B29" s="12"/>
      <c r="C29" s="29"/>
      <c r="D29" s="29"/>
      <c r="E29" s="29"/>
    </row>
    <row r="30" spans="1:5" x14ac:dyDescent="0.25">
      <c r="A30" s="12">
        <v>25</v>
      </c>
      <c r="B30" s="12"/>
      <c r="C30" s="29"/>
      <c r="D30" s="29"/>
      <c r="E30" s="29"/>
    </row>
    <row r="31" spans="1:5" x14ac:dyDescent="0.25">
      <c r="A31" s="12">
        <v>26</v>
      </c>
      <c r="B31" s="12"/>
      <c r="C31" s="29"/>
      <c r="D31" s="29"/>
      <c r="E31" s="29"/>
    </row>
    <row r="32" spans="1:5" x14ac:dyDescent="0.25">
      <c r="A32" s="12">
        <v>27</v>
      </c>
      <c r="B32" s="12"/>
      <c r="C32" s="29"/>
      <c r="D32" s="29"/>
      <c r="E32" s="29"/>
    </row>
    <row r="33" spans="1:5" x14ac:dyDescent="0.25">
      <c r="A33" s="12">
        <v>28</v>
      </c>
      <c r="B33" s="12"/>
      <c r="C33" s="29"/>
      <c r="D33" s="29"/>
      <c r="E33" s="29"/>
    </row>
    <row r="34" spans="1:5" x14ac:dyDescent="0.25">
      <c r="A34" s="12">
        <v>29</v>
      </c>
      <c r="B34" s="12"/>
      <c r="C34" s="29"/>
      <c r="D34" s="29"/>
      <c r="E34" s="29"/>
    </row>
    <row r="35" spans="1:5" x14ac:dyDescent="0.25">
      <c r="A35" s="12">
        <v>30</v>
      </c>
      <c r="B35" s="12"/>
      <c r="C35" s="29"/>
      <c r="D35" s="29"/>
      <c r="E35" s="29"/>
    </row>
    <row r="36" spans="1:5" x14ac:dyDescent="0.25">
      <c r="A36" s="12">
        <v>31</v>
      </c>
      <c r="B36" s="12"/>
      <c r="C36" s="29"/>
      <c r="D36" s="29"/>
      <c r="E36" s="29"/>
    </row>
    <row r="37" spans="1:5" x14ac:dyDescent="0.25">
      <c r="A37" s="12">
        <v>32</v>
      </c>
      <c r="B37" s="12"/>
      <c r="C37" s="29"/>
      <c r="D37" s="29"/>
      <c r="E37" s="29"/>
    </row>
    <row r="38" spans="1:5" x14ac:dyDescent="0.25">
      <c r="A38" s="12"/>
      <c r="B38" s="12"/>
      <c r="C38" s="29"/>
      <c r="D38" s="29"/>
      <c r="E38" s="29"/>
    </row>
    <row r="39" spans="1:5" x14ac:dyDescent="0.25">
      <c r="A39" s="12"/>
      <c r="B39" s="12"/>
      <c r="C39" s="29"/>
      <c r="D39" s="29"/>
      <c r="E39" s="29"/>
    </row>
    <row r="40" spans="1:5" x14ac:dyDescent="0.25">
      <c r="A40" s="12"/>
      <c r="B40" s="12"/>
      <c r="C40" s="29"/>
      <c r="D40" s="29"/>
      <c r="E40" s="29"/>
    </row>
    <row r="41" spans="1:5" x14ac:dyDescent="0.25">
      <c r="A41" s="12"/>
      <c r="B41" s="12"/>
      <c r="C41" s="29"/>
      <c r="D41" s="29"/>
      <c r="E41" s="29"/>
    </row>
    <row r="42" spans="1:5" x14ac:dyDescent="0.25">
      <c r="A42" s="12"/>
      <c r="B42" s="12"/>
      <c r="C42" s="29"/>
      <c r="D42" s="29"/>
      <c r="E42" s="29"/>
    </row>
    <row r="43" spans="1:5" x14ac:dyDescent="0.25">
      <c r="A43" s="12"/>
      <c r="B43" s="12"/>
      <c r="C43" s="29"/>
      <c r="D43" s="29"/>
      <c r="E43" s="29"/>
    </row>
    <row r="44" spans="1:5" x14ac:dyDescent="0.25">
      <c r="A44" s="12"/>
      <c r="B44" s="12"/>
      <c r="C44" s="29"/>
      <c r="D44" s="29"/>
      <c r="E44" s="29"/>
    </row>
    <row r="45" spans="1:5" x14ac:dyDescent="0.25">
      <c r="A45" s="12"/>
      <c r="B45" s="12"/>
      <c r="C45" s="29"/>
      <c r="D45" s="29"/>
      <c r="E45" s="29"/>
    </row>
    <row r="46" spans="1:5" x14ac:dyDescent="0.25">
      <c r="C46" s="30"/>
      <c r="D46" s="30"/>
      <c r="E46" s="30"/>
    </row>
    <row r="47" spans="1:5" x14ac:dyDescent="0.25">
      <c r="C47" s="30"/>
      <c r="D47" s="30"/>
      <c r="E47" s="30"/>
    </row>
    <row r="48" spans="1:5" x14ac:dyDescent="0.25">
      <c r="C48" s="30"/>
      <c r="D48" s="30"/>
      <c r="E48" s="30"/>
    </row>
    <row r="49" spans="3:5" x14ac:dyDescent="0.25">
      <c r="C49" s="30"/>
      <c r="D49" s="30"/>
      <c r="E49" s="30"/>
    </row>
    <row r="50" spans="3:5" x14ac:dyDescent="0.25">
      <c r="C50" s="30"/>
      <c r="D50" s="30"/>
      <c r="E50" s="30"/>
    </row>
    <row r="51" spans="3:5" x14ac:dyDescent="0.25">
      <c r="C51" s="30"/>
      <c r="D51" s="30"/>
      <c r="E51" s="3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Лиц. счет. Св. расчет</vt:lpstr>
      <vt:lpstr>ТР инж.об.</vt:lpstr>
      <vt:lpstr>Текущий ремонт</vt:lpstr>
      <vt:lpstr>Заявления жителей</vt:lpstr>
      <vt:lpstr>Дополн.работы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2024-02-08T06:42:56Z</cp:lastPrinted>
  <dcterms:created xsi:type="dcterms:W3CDTF">2011-07-25T05:21:17Z</dcterms:created>
  <dcterms:modified xsi:type="dcterms:W3CDTF">2024-02-08T06:51:52Z</dcterms:modified>
</cp:coreProperties>
</file>