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Советская\"/>
    </mc:Choice>
  </mc:AlternateContent>
  <xr:revisionPtr revIDLastSave="0" documentId="13_ncr:1_{1F64C1CC-0152-4922-9FB7-BBA530D49CA2}" xr6:coauthVersionLast="47" xr6:coauthVersionMax="47" xr10:uidLastSave="{00000000-0000-0000-0000-000000000000}"/>
  <bookViews>
    <workbookView xWindow="-120" yWindow="-120" windowWidth="25440" windowHeight="15390" firstSheet="1" activeTab="6" xr2:uid="{00000000-000D-0000-FFFF-FFFF00000000}"/>
  </bookViews>
  <sheets>
    <sheet name="ТО ин.оборуд." sheetId="1" r:id="rId1"/>
    <sheet name="ТО эл.оборуд" sheetId="7" r:id="rId2"/>
    <sheet name="ТО конструкт.эл" sheetId="3" r:id="rId3"/>
    <sheet name="ТР конструкт.эл." sheetId="5" r:id="rId4"/>
    <sheet name="ТР эл.оборуд." sheetId="8" r:id="rId5"/>
    <sheet name="ТР инж.об." sheetId="4" r:id="rId6"/>
    <sheet name="Лиц. счет. Св. расчет" sheetId="6" r:id="rId7"/>
    <sheet name="заявл" sheetId="9" r:id="rId8"/>
    <sheet name="доп.раб.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3" l="1"/>
  <c r="C38" i="3"/>
  <c r="D26" i="7"/>
  <c r="D87" i="1"/>
  <c r="C87" i="1"/>
  <c r="D10" i="5"/>
  <c r="D24" i="7"/>
  <c r="C24" i="7"/>
  <c r="D36" i="3"/>
  <c r="C36" i="3"/>
  <c r="D76" i="1"/>
  <c r="C76" i="1"/>
  <c r="C71" i="1"/>
  <c r="D32" i="3"/>
  <c r="C32" i="3"/>
  <c r="D20" i="7"/>
  <c r="C20" i="7"/>
  <c r="D67" i="1"/>
  <c r="C67" i="1"/>
  <c r="D18" i="10"/>
  <c r="D27" i="3"/>
  <c r="C27" i="3"/>
  <c r="D16" i="7"/>
  <c r="D59" i="1"/>
  <c r="C59" i="1"/>
  <c r="C18" i="4"/>
  <c r="C51" i="1"/>
  <c r="C14" i="4"/>
  <c r="C16" i="10" l="1"/>
  <c r="C46" i="1"/>
  <c r="C40" i="1" l="1"/>
  <c r="C39" i="1"/>
  <c r="C10" i="10" l="1"/>
  <c r="C18" i="3"/>
  <c r="C35" i="1"/>
  <c r="D6" i="10" l="1"/>
  <c r="D10" i="10" s="1"/>
  <c r="D12" i="10" s="1"/>
  <c r="D16" i="10" s="1"/>
  <c r="C10" i="7"/>
  <c r="C26" i="1"/>
  <c r="C29" i="1" s="1"/>
  <c r="D6" i="5" l="1"/>
  <c r="D8" i="5" s="1"/>
  <c r="C12" i="3"/>
  <c r="C22" i="1"/>
  <c r="C10" i="3" l="1"/>
  <c r="C6" i="7"/>
  <c r="D6" i="7" s="1"/>
  <c r="D8" i="7" s="1"/>
  <c r="D10" i="7" s="1"/>
  <c r="D12" i="7" s="1"/>
  <c r="D14" i="7" s="1"/>
  <c r="C14" i="1"/>
  <c r="C13" i="1"/>
  <c r="C6" i="4" l="1"/>
  <c r="C8" i="4" s="1"/>
  <c r="D8" i="4" s="1"/>
  <c r="D10" i="4" s="1"/>
  <c r="D14" i="4" s="1"/>
  <c r="D18" i="4" s="1"/>
  <c r="C8" i="1"/>
  <c r="D6" i="3" l="1"/>
  <c r="D10" i="3" s="1"/>
  <c r="D12" i="3" s="1"/>
  <c r="D14" i="3" s="1"/>
  <c r="D18" i="3" s="1"/>
  <c r="D20" i="3" s="1"/>
  <c r="D22" i="3" s="1"/>
  <c r="C9" i="1" l="1"/>
  <c r="D9" i="1" s="1"/>
  <c r="D14" i="1" s="1"/>
  <c r="D22" i="1" s="1"/>
  <c r="D29" i="1" s="1"/>
  <c r="D35" i="1" s="1"/>
  <c r="D40" i="1" s="1"/>
  <c r="D46" i="1" s="1"/>
  <c r="D51" i="1" s="1"/>
  <c r="N13" i="6" l="1"/>
  <c r="N21" i="6" l="1"/>
  <c r="N20" i="6"/>
  <c r="N15" i="6"/>
  <c r="N12" i="6"/>
  <c r="N11" i="6"/>
  <c r="N10" i="6"/>
  <c r="N18" i="6" l="1"/>
  <c r="E4" i="6"/>
  <c r="M4" i="6"/>
  <c r="L4" i="6"/>
  <c r="K4" i="6"/>
  <c r="J4" i="6"/>
  <c r="I4" i="6"/>
  <c r="H4" i="6"/>
  <c r="G4" i="6"/>
  <c r="F4" i="6"/>
  <c r="D4" i="6"/>
  <c r="C4" i="6"/>
  <c r="B4" i="6"/>
  <c r="H19" i="6"/>
  <c r="N22" i="6"/>
  <c r="J14" i="6"/>
  <c r="M19" i="6"/>
  <c r="L19" i="6"/>
  <c r="K19" i="6"/>
  <c r="J19" i="6"/>
  <c r="I19" i="6"/>
  <c r="G19" i="6"/>
  <c r="F19" i="6"/>
  <c r="E19" i="6"/>
  <c r="D19" i="6"/>
  <c r="C19" i="6"/>
  <c r="B19" i="6"/>
  <c r="N17" i="6"/>
  <c r="N8" i="6"/>
  <c r="M14" i="6"/>
  <c r="L14" i="6"/>
  <c r="K14" i="6"/>
  <c r="I14" i="6"/>
  <c r="H14" i="6"/>
  <c r="G14" i="6"/>
  <c r="F14" i="6"/>
  <c r="E14" i="6"/>
  <c r="D14" i="6"/>
  <c r="M9" i="6"/>
  <c r="L9" i="6"/>
  <c r="K9" i="6"/>
  <c r="J9" i="6"/>
  <c r="I9" i="6"/>
  <c r="H9" i="6"/>
  <c r="G9" i="6"/>
  <c r="F9" i="6"/>
  <c r="E9" i="6"/>
  <c r="D9" i="6"/>
  <c r="C14" i="6"/>
  <c r="C9" i="6"/>
  <c r="B14" i="6"/>
  <c r="B9" i="6"/>
  <c r="N19" i="6" l="1"/>
  <c r="N14" i="6"/>
  <c r="G24" i="6"/>
  <c r="K24" i="6"/>
  <c r="J24" i="6"/>
  <c r="I24" i="6"/>
  <c r="M24" i="6"/>
  <c r="H24" i="6"/>
  <c r="L24" i="6"/>
  <c r="F24" i="6"/>
  <c r="E24" i="6"/>
  <c r="D24" i="6"/>
  <c r="C24" i="6"/>
  <c r="B24" i="6"/>
  <c r="N6" i="6"/>
  <c r="N23" i="6"/>
  <c r="N16" i="6"/>
  <c r="N5" i="6"/>
  <c r="N4" i="6" l="1"/>
  <c r="N9" i="6"/>
  <c r="N24" i="6" l="1"/>
</calcChain>
</file>

<file path=xl/sharedStrings.xml><?xml version="1.0" encoding="utf-8"?>
<sst xmlns="http://schemas.openxmlformats.org/spreadsheetml/2006/main" count="267" uniqueCount="153">
  <si>
    <t>Перечень работ</t>
  </si>
  <si>
    <t>Сумма</t>
  </si>
  <si>
    <t>Январь</t>
  </si>
  <si>
    <t>Март</t>
  </si>
  <si>
    <t>Советская 3</t>
  </si>
  <si>
    <t xml:space="preserve">1.Техническое обслуживание инженерного оборудования </t>
  </si>
  <si>
    <t>Февраль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</si>
  <si>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</si>
  <si>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</si>
  <si>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</si>
  <si>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</si>
  <si>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</si>
  <si>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</si>
  <si>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</si>
  <si>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</si>
  <si>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</si>
  <si>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</si>
  <si>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</si>
  <si>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</si>
  <si>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</si>
  <si>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</si>
  <si>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</si>
  <si>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</si>
  <si>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</si>
  <si>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Советская, 3</t>
  </si>
  <si>
    <t>2. Техническое обслуживание конструктивных элементов</t>
  </si>
  <si>
    <t>С начала года</t>
  </si>
  <si>
    <t xml:space="preserve"> </t>
  </si>
  <si>
    <t>Кудин Ю.С.</t>
  </si>
  <si>
    <t>-эл.оборудование</t>
  </si>
  <si>
    <t>-эл.оборудования</t>
  </si>
  <si>
    <t>Текущий ремонт эл.оборудования</t>
  </si>
  <si>
    <t>Очистка дорог</t>
  </si>
  <si>
    <t xml:space="preserve">  </t>
  </si>
  <si>
    <t>уборка придомовой территории</t>
  </si>
  <si>
    <t xml:space="preserve">3.Техническое обслуживание эл.оборудования  </t>
  </si>
  <si>
    <t>4.Текущий ремонт конструктивных элементов</t>
  </si>
  <si>
    <t>5.Текущий ремонт инженерного оборудования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</si>
  <si>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</si>
  <si>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</si>
  <si>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</si>
  <si>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</si>
  <si>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</si>
  <si>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</si>
  <si>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</si>
  <si>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</si>
  <si>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</si>
  <si>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Советская,3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</si>
  <si>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</si>
  <si>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</si>
  <si>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</si>
  <si>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</si>
  <si>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</si>
  <si>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</si>
  <si>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электроэнергия</t>
  </si>
  <si>
    <t>Техобслуживание и снятие показаний общедомового теплосчетчика</t>
  </si>
  <si>
    <t>7. Расходы по содержанию УК</t>
  </si>
  <si>
    <t xml:space="preserve">  - инженер. оборудов.</t>
  </si>
  <si>
    <t xml:space="preserve">  - констр. элементы</t>
  </si>
  <si>
    <r>
      <t xml:space="preserve">1. </t>
    </r>
    <r>
      <rPr>
        <b/>
        <sz val="10"/>
        <color theme="1"/>
        <rFont val="Calibri"/>
        <family val="2"/>
        <charset val="204"/>
        <scheme val="minor"/>
      </rPr>
      <t>Содержание общ. имущества:</t>
    </r>
  </si>
  <si>
    <t>Директор ООО УК "Крокус"</t>
  </si>
  <si>
    <t>Дезинфекция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</si>
  <si>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</si>
  <si>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</si>
  <si>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Уборка снежных шапок и наледи с крыш</t>
  </si>
  <si>
    <t>Лицевой счет. Сводный расчет  2022г</t>
  </si>
  <si>
    <t>Лицевой счёт 2022г</t>
  </si>
  <si>
    <t>Прочистка центральной канализации в подвале</t>
  </si>
  <si>
    <t>Лицевой счёт  2022г</t>
  </si>
  <si>
    <t>Замена стояков канализации. Ремонт канализации Квартира №47,50</t>
  </si>
  <si>
    <t>Замена участка трубы на стояке ХВС в подвале</t>
  </si>
  <si>
    <t>Замена участка трубы на стояке отопления в подвале</t>
  </si>
  <si>
    <t>Итого за февраль</t>
  </si>
  <si>
    <t>Ремонт светильников замена лампочек и схем. Подъезд №3,6</t>
  </si>
  <si>
    <t>Ремонт замочной петли. Установка замка ВРУ №8</t>
  </si>
  <si>
    <t>Осмотр подвалов на предмет утечек</t>
  </si>
  <si>
    <t>Оключение подъездного отопления</t>
  </si>
  <si>
    <t>Итого за март</t>
  </si>
  <si>
    <t>Замена лампочек в тамбурах</t>
  </si>
  <si>
    <t>Изготовление и становка дополнительного поручня в подъезде №5</t>
  </si>
  <si>
    <t>Замена участка трубы стояка ХВС и канализации в подвале</t>
  </si>
  <si>
    <t>Устранение течи на канализационной трубе в подвале</t>
  </si>
  <si>
    <t>Итого за апрель</t>
  </si>
  <si>
    <t>Ремонт светильников замена лампочек и схем. Подъезд №3,4</t>
  </si>
  <si>
    <t>Установка водосточных желобов на подъездные козырьки</t>
  </si>
  <si>
    <t>Покраска ограждений на придомовой территории</t>
  </si>
  <si>
    <t>Замена участка трубы отопления в подвале</t>
  </si>
  <si>
    <t>Оключение  отопления</t>
  </si>
  <si>
    <t>Итого за май</t>
  </si>
  <si>
    <t>Покраска скамеек, поручней, подготовка к покраске дверей, покраска подъездных дверей</t>
  </si>
  <si>
    <t>Изготовление и установка слухового окна в подвал</t>
  </si>
  <si>
    <t xml:space="preserve">Итого за май </t>
  </si>
  <si>
    <t>Ремонт детской площадки</t>
  </si>
  <si>
    <t>Вывоз крупногабаритного мусора</t>
  </si>
  <si>
    <t>Прочистка канализации Квартира №4,22</t>
  </si>
  <si>
    <t>Итого за июнь</t>
  </si>
  <si>
    <t>Монтаж натяжных потолков после замены стояков. Квартира №54</t>
  </si>
  <si>
    <t>Замена стояков отопления. (кухня, зал, спальня) Квартира №54,51,57</t>
  </si>
  <si>
    <t>Скос травы на придомовой территории</t>
  </si>
  <si>
    <t>Изготовление и установка хомута на стояк ХВС в подвале</t>
  </si>
  <si>
    <t>Устранение течи в квартире №27 в штробе</t>
  </si>
  <si>
    <t>Итого за июль</t>
  </si>
  <si>
    <t>Работы ППР</t>
  </si>
  <si>
    <t>Изготовление и установка песочницы, демонтаж качели на детской площадке</t>
  </si>
  <si>
    <t>Покраска детской площадки</t>
  </si>
  <si>
    <t>Замена стояка канализации Квартира №12,16</t>
  </si>
  <si>
    <t>Замена трубопровода в подвале</t>
  </si>
  <si>
    <t>Обход подвала на предмет утечек</t>
  </si>
  <si>
    <t>Итого за август</t>
  </si>
  <si>
    <t>Техничекое обслуживание подъездного освещения Подъезд №4</t>
  </si>
  <si>
    <t>Изготовление и установка решетки на окно вентиляции</t>
  </si>
  <si>
    <t>Восстановление балконной плиты Квартира №78,88</t>
  </si>
  <si>
    <t>Ремонт канализационного стояка Квартира №30</t>
  </si>
  <si>
    <t>Замена труб отопления в подвале</t>
  </si>
  <si>
    <t>Замена тройника на стояке ГВС в подвале</t>
  </si>
  <si>
    <t>Изготовление и установка упров для поддержки труб отопления</t>
  </si>
  <si>
    <t>Запуск ситемы отопления</t>
  </si>
  <si>
    <t>Развоздушка отопления Квартира №68</t>
  </si>
  <si>
    <t>Итого за сентябрь</t>
  </si>
  <si>
    <t>Замена лампочки Подъезд №3  4 этаж</t>
  </si>
  <si>
    <t>Ремонт швов бетонных плит пеной. Квартира №22</t>
  </si>
  <si>
    <t>Установка замка на подвальное окно со стороны дороги</t>
  </si>
  <si>
    <t>Установка навесных замков на вход в подвал и на вентиляционное окно</t>
  </si>
  <si>
    <t>Устранение течи на стояке отопления Квартира №42</t>
  </si>
  <si>
    <t>Замена участка стояка отопления Подъезд №2</t>
  </si>
  <si>
    <t>Крепеж трубы отопления в подвале</t>
  </si>
  <si>
    <t>Итого за октябрь</t>
  </si>
  <si>
    <t>Ремонт светильника замена лампочек и схемы Подъезд №1</t>
  </si>
  <si>
    <t>Демонтаж, монтаж розетки в подвале</t>
  </si>
  <si>
    <t>Ремонт калитки подъездного огорождения Подъезд №5</t>
  </si>
  <si>
    <t>Обрамление отдушины дома уголком</t>
  </si>
  <si>
    <t>Пробивка отдушин в подвале</t>
  </si>
  <si>
    <t>Ремонт подъездного отопления. Запуск подъездного отопления Подъезд №3</t>
  </si>
  <si>
    <t>Устранение течи на стояке отопления Квартира №13</t>
  </si>
  <si>
    <t>Развоздушка отопления Квартира №5,9,13</t>
  </si>
  <si>
    <t>Установка отопительного прибора Квартира №13</t>
  </si>
  <si>
    <t>Прочистка канализации с подвала в колодец. Отогрев подъездного отопления</t>
  </si>
  <si>
    <t>Итого за ноябрь</t>
  </si>
  <si>
    <t>Закрытие подъездного окна Подъезд №3</t>
  </si>
  <si>
    <t xml:space="preserve">Снятие водосточных желобов </t>
  </si>
  <si>
    <t>Замена лампочек в тамбурах Подъезд №3,4</t>
  </si>
  <si>
    <t>Ремонт светильника.Замена лампочек и схемы Полдъезд №4</t>
  </si>
  <si>
    <t>Восстановление балконной плиты Квартира №75</t>
  </si>
  <si>
    <t>Отогрев подъездного отопления Подъезд №1</t>
  </si>
  <si>
    <t>Замена участка стояка отопления Квартира №81,85</t>
  </si>
  <si>
    <t>Устранение течи подъездного отопления Подъезд №1</t>
  </si>
  <si>
    <t>Развоздушка стояка отопления Квартира №45</t>
  </si>
  <si>
    <t>Обход подвалов на предмет утечек</t>
  </si>
  <si>
    <t>Замена участка трубы ГВС Квартира №29</t>
  </si>
  <si>
    <t>Установка хомута на полотенцесушитель Квартира №39</t>
  </si>
  <si>
    <t>Итого за декабрь</t>
  </si>
  <si>
    <t xml:space="preserve">Работы ППР </t>
  </si>
  <si>
    <t>Уборка снежных шапок и наледи на крыше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</si>
</sst>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2" fontId="0" fillId="0" borderId="0" xfId="0" applyNumberFormat="1"/>
    <xf numFmtId="0" fontId="0" fillId="0" borderId="0" xfId="0" applyAlignment="1">
      <alignment horizontal="center"/>
    </xf>
    <xf numFmtId="0" fontId="5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/>
    </xf>
    <xf numFmtId="2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10" fillId="0" borderId="1" xfId="0" applyFont="1" applyBorder="1"/>
    <xf numFmtId="0" fontId="8" fillId="0" borderId="4" xfId="0" applyFont="1" applyBorder="1" applyAlignment="1">
      <alignment wrapText="1"/>
    </xf>
    <xf numFmtId="0" fontId="8" fillId="0" borderId="5" xfId="0" applyFont="1" applyBorder="1"/>
    <xf numFmtId="0" fontId="8" fillId="0" borderId="3" xfId="0" applyFont="1" applyBorder="1"/>
    <xf numFmtId="0" fontId="8" fillId="0" borderId="0" xfId="0" applyFont="1"/>
    <xf numFmtId="0" fontId="5" fillId="0" borderId="0" xfId="0" applyFont="1" applyAlignment="1">
      <alignment wrapText="1"/>
    </xf>
    <xf numFmtId="2" fontId="4" fillId="0" borderId="0" xfId="0" applyNumberFormat="1" applyFont="1"/>
    <xf numFmtId="0" fontId="4" fillId="0" borderId="0" xfId="0" applyFont="1"/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/>
    <xf numFmtId="2" fontId="4" fillId="0" borderId="1" xfId="0" applyNumberFormat="1" applyFont="1" applyBorder="1"/>
    <xf numFmtId="2" fontId="4" fillId="2" borderId="1" xfId="0" applyNumberFormat="1" applyFont="1" applyFill="1" applyBorder="1"/>
    <xf numFmtId="49" fontId="4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wrapText="1"/>
    </xf>
    <xf numFmtId="2" fontId="10" fillId="0" borderId="1" xfId="0" applyNumberFormat="1" applyFont="1" applyBorder="1"/>
    <xf numFmtId="0" fontId="11" fillId="0" borderId="1" xfId="0" applyFont="1" applyBorder="1"/>
    <xf numFmtId="4" fontId="10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5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67" workbookViewId="0">
      <selection activeCell="D88" sqref="D88"/>
    </sheetView>
  </sheetViews>
  <sheetFormatPr defaultRowHeight="15" x14ac:dyDescent="0.25"/>
  <cols>
    <col min="1" max="1" width="4.85546875" customWidth="1"/>
    <col min="2" max="2" width="46.5703125" customWidth="1"/>
    <col min="3" max="3" width="11.140625" customWidth="1"/>
    <col min="4" max="4" width="15" customWidth="1"/>
    <col min="5" max="5" width="9.7109375" customWidth="1"/>
  </cols>
  <sheetData>
    <row r="1" spans="1:9" ht="21" x14ac:dyDescent="0.35">
      <c r="A1" s="1"/>
      <c r="B1" s="61" t="s">
        <v>66</v>
      </c>
      <c r="C1" s="61"/>
      <c r="D1" s="61"/>
      <c r="E1" s="5"/>
      <c r="F1" s="5"/>
      <c r="G1" s="5"/>
      <c r="H1" s="5"/>
      <c r="I1" s="1"/>
    </row>
    <row r="2" spans="1:9" x14ac:dyDescent="0.25">
      <c r="A2" s="1"/>
      <c r="B2" s="2" t="s">
        <v>4</v>
      </c>
      <c r="C2" s="1"/>
      <c r="D2" s="1"/>
      <c r="E2" s="1"/>
      <c r="F2" s="1"/>
      <c r="G2" s="1"/>
      <c r="H2" s="1"/>
      <c r="I2" s="1"/>
    </row>
    <row r="3" spans="1:9" ht="28.9" customHeight="1" x14ac:dyDescent="0.25">
      <c r="A3" s="1"/>
      <c r="B3" s="60" t="s">
        <v>5</v>
      </c>
      <c r="C3" s="60"/>
      <c r="D3" s="60"/>
      <c r="E3" s="1"/>
      <c r="F3" s="1"/>
      <c r="G3" s="1"/>
      <c r="H3" s="1"/>
      <c r="I3" s="1"/>
    </row>
    <row r="4" spans="1:9" x14ac:dyDescent="0.25">
      <c r="A4" s="6"/>
      <c r="B4" s="7" t="s">
        <v>0</v>
      </c>
      <c r="C4" s="7" t="s">
        <v>1</v>
      </c>
      <c r="D4" s="7" t="s">
        <v>26</v>
      </c>
      <c r="E4" s="1"/>
      <c r="F4" s="1"/>
      <c r="G4" s="1"/>
      <c r="H4" s="1"/>
      <c r="I4" s="1"/>
    </row>
    <row r="5" spans="1:9" x14ac:dyDescent="0.25">
      <c r="A5" s="6"/>
      <c r="B5" s="8" t="s">
        <v>2</v>
      </c>
      <c r="C5" s="6"/>
      <c r="D5" s="6"/>
      <c r="E5" s="1"/>
      <c r="F5" s="1"/>
      <c r="G5" s="1"/>
      <c r="H5" s="1"/>
      <c r="I5" s="1"/>
    </row>
    <row r="6" spans="1:9" ht="30" x14ac:dyDescent="0.25">
      <c r="A6" s="35">
        <v>1</v>
      </c>
      <c r="B6" s="35" t="s">
        <v>55</v>
      </c>
      <c r="C6" s="35">
        <v>1223.92</v>
      </c>
      <c r="D6" s="36"/>
    </row>
    <row r="7" spans="1:9" ht="60" x14ac:dyDescent="0.25">
      <c r="A7" s="35">
        <v>2</v>
      </c>
      <c r="B7" s="35" t="s">
        <v>62</v>
      </c>
      <c r="C7" s="35">
        <v>935</v>
      </c>
      <c r="D7" s="58"/>
    </row>
    <row r="8" spans="1:9" ht="14.25" customHeight="1" x14ac:dyDescent="0.25">
      <c r="A8" s="35">
        <v>3</v>
      </c>
      <c r="B8" s="35" t="s">
        <v>67</v>
      </c>
      <c r="C8" s="35">
        <f>1488+3348</f>
        <v>4836</v>
      </c>
      <c r="D8" s="37"/>
    </row>
    <row r="9" spans="1:9" x14ac:dyDescent="0.25">
      <c r="A9" s="35"/>
      <c r="B9" s="37" t="s">
        <v>63</v>
      </c>
      <c r="C9" s="37">
        <f>SUM(C6:C8)</f>
        <v>6994.92</v>
      </c>
      <c r="D9" s="37">
        <f>C9</f>
        <v>6994.92</v>
      </c>
    </row>
    <row r="10" spans="1:9" x14ac:dyDescent="0.25">
      <c r="A10" s="35"/>
      <c r="B10" s="37" t="s">
        <v>6</v>
      </c>
      <c r="C10" s="35"/>
      <c r="D10" s="37"/>
    </row>
    <row r="11" spans="1:9" ht="30" x14ac:dyDescent="0.25">
      <c r="A11" s="35">
        <v>1</v>
      </c>
      <c r="B11" s="35" t="s">
        <v>55</v>
      </c>
      <c r="C11" s="35">
        <v>1223.92</v>
      </c>
      <c r="D11" s="36"/>
    </row>
    <row r="12" spans="1:9" ht="60" x14ac:dyDescent="0.25">
      <c r="A12" s="35">
        <v>2</v>
      </c>
      <c r="B12" s="35" t="s">
        <v>62</v>
      </c>
      <c r="C12" s="35">
        <v>935</v>
      </c>
      <c r="D12" s="58"/>
    </row>
    <row r="13" spans="1:9" ht="30" x14ac:dyDescent="0.25">
      <c r="A13" s="35">
        <v>3</v>
      </c>
      <c r="B13" s="35" t="s">
        <v>71</v>
      </c>
      <c r="C13" s="35">
        <f>6042+4668</f>
        <v>10710</v>
      </c>
      <c r="D13" s="37"/>
    </row>
    <row r="14" spans="1:9" x14ac:dyDescent="0.25">
      <c r="A14" s="35"/>
      <c r="B14" s="37" t="s">
        <v>72</v>
      </c>
      <c r="C14" s="37">
        <f>SUM(C11:C13)</f>
        <v>12868.92</v>
      </c>
      <c r="D14" s="37">
        <f>C14+D9</f>
        <v>19863.84</v>
      </c>
    </row>
    <row r="15" spans="1:9" x14ac:dyDescent="0.25">
      <c r="A15" s="35"/>
      <c r="B15" s="37" t="s">
        <v>3</v>
      </c>
      <c r="C15" s="35"/>
      <c r="D15" s="37"/>
    </row>
    <row r="16" spans="1:9" ht="30" x14ac:dyDescent="0.25">
      <c r="A16" s="35">
        <v>1</v>
      </c>
      <c r="B16" s="35" t="s">
        <v>55</v>
      </c>
      <c r="C16" s="35">
        <v>1223.92</v>
      </c>
      <c r="D16" s="36"/>
    </row>
    <row r="17" spans="1:4" ht="60" x14ac:dyDescent="0.25">
      <c r="A17" s="35">
        <v>2</v>
      </c>
      <c r="B17" s="35" t="s">
        <v>62</v>
      </c>
      <c r="C17" s="35">
        <v>935</v>
      </c>
      <c r="D17" s="58"/>
    </row>
    <row r="18" spans="1:4" x14ac:dyDescent="0.25">
      <c r="A18" s="13">
        <v>3</v>
      </c>
      <c r="B18" s="35" t="s">
        <v>75</v>
      </c>
      <c r="C18" s="13">
        <v>744</v>
      </c>
      <c r="D18" s="13"/>
    </row>
    <row r="19" spans="1:4" x14ac:dyDescent="0.25">
      <c r="A19" s="13">
        <v>4</v>
      </c>
      <c r="B19" s="35" t="s">
        <v>70</v>
      </c>
      <c r="C19" s="35">
        <v>3654</v>
      </c>
      <c r="D19" s="15"/>
    </row>
    <row r="20" spans="1:4" ht="30" x14ac:dyDescent="0.25">
      <c r="A20" s="13">
        <v>5</v>
      </c>
      <c r="B20" s="35" t="s">
        <v>71</v>
      </c>
      <c r="C20" s="35">
        <v>3654</v>
      </c>
      <c r="D20" s="15"/>
    </row>
    <row r="21" spans="1:4" x14ac:dyDescent="0.25">
      <c r="A21" s="13">
        <v>6</v>
      </c>
      <c r="B21" s="35" t="s">
        <v>76</v>
      </c>
      <c r="C21" s="35">
        <v>744</v>
      </c>
      <c r="D21" s="15"/>
    </row>
    <row r="22" spans="1:4" x14ac:dyDescent="0.25">
      <c r="A22" s="13"/>
      <c r="B22" s="37" t="s">
        <v>77</v>
      </c>
      <c r="C22" s="37">
        <f>SUM(C16:C21)</f>
        <v>10954.92</v>
      </c>
      <c r="D22" s="15">
        <f>C22+D14</f>
        <v>30818.760000000002</v>
      </c>
    </row>
    <row r="23" spans="1:4" x14ac:dyDescent="0.25">
      <c r="A23" s="35"/>
      <c r="B23" s="37" t="s">
        <v>7</v>
      </c>
      <c r="C23" s="35"/>
      <c r="D23" s="37"/>
    </row>
    <row r="24" spans="1:4" ht="30" x14ac:dyDescent="0.25">
      <c r="A24" s="35">
        <v>1</v>
      </c>
      <c r="B24" s="35" t="s">
        <v>55</v>
      </c>
      <c r="C24" s="35">
        <v>1223.92</v>
      </c>
      <c r="D24" s="36"/>
    </row>
    <row r="25" spans="1:4" ht="60" x14ac:dyDescent="0.25">
      <c r="A25" s="35">
        <v>2</v>
      </c>
      <c r="B25" s="35" t="s">
        <v>62</v>
      </c>
      <c r="C25" s="35">
        <v>935</v>
      </c>
      <c r="D25" s="58"/>
    </row>
    <row r="26" spans="1:4" ht="30" x14ac:dyDescent="0.25">
      <c r="A26" s="13">
        <v>3</v>
      </c>
      <c r="B26" s="35" t="s">
        <v>80</v>
      </c>
      <c r="C26" s="35">
        <f>2704+2379+4678</f>
        <v>9761</v>
      </c>
      <c r="D26" s="15"/>
    </row>
    <row r="27" spans="1:4" x14ac:dyDescent="0.25">
      <c r="A27" s="13">
        <v>4</v>
      </c>
      <c r="B27" s="35" t="s">
        <v>67</v>
      </c>
      <c r="C27" s="35">
        <v>744</v>
      </c>
      <c r="D27" s="15"/>
    </row>
    <row r="28" spans="1:4" ht="30" x14ac:dyDescent="0.25">
      <c r="A28" s="13">
        <v>5</v>
      </c>
      <c r="B28" s="35" t="s">
        <v>81</v>
      </c>
      <c r="C28" s="35">
        <v>1808</v>
      </c>
      <c r="D28" s="15"/>
    </row>
    <row r="29" spans="1:4" x14ac:dyDescent="0.25">
      <c r="A29" s="13"/>
      <c r="B29" s="37" t="s">
        <v>82</v>
      </c>
      <c r="C29" s="37">
        <f>SUM(C24:C28)</f>
        <v>14471.92</v>
      </c>
      <c r="D29" s="15">
        <f>C29+D22</f>
        <v>45290.68</v>
      </c>
    </row>
    <row r="30" spans="1:4" x14ac:dyDescent="0.25">
      <c r="A30" s="13"/>
      <c r="B30" s="37" t="s">
        <v>8</v>
      </c>
      <c r="C30" s="35"/>
      <c r="D30" s="15"/>
    </row>
    <row r="31" spans="1:4" ht="30" x14ac:dyDescent="0.25">
      <c r="A31" s="35">
        <v>1</v>
      </c>
      <c r="B31" s="35" t="s">
        <v>55</v>
      </c>
      <c r="C31" s="35">
        <v>1223.92</v>
      </c>
      <c r="D31" s="36"/>
    </row>
    <row r="32" spans="1:4" ht="60" x14ac:dyDescent="0.25">
      <c r="A32" s="35">
        <v>2</v>
      </c>
      <c r="B32" s="35" t="s">
        <v>62</v>
      </c>
      <c r="C32" s="35">
        <v>935</v>
      </c>
      <c r="D32" s="58"/>
    </row>
    <row r="33" spans="1:4" x14ac:dyDescent="0.25">
      <c r="A33" s="13">
        <v>3</v>
      </c>
      <c r="B33" s="35" t="s">
        <v>86</v>
      </c>
      <c r="C33" s="35">
        <v>3158.5</v>
      </c>
      <c r="D33" s="15"/>
    </row>
    <row r="34" spans="1:4" x14ac:dyDescent="0.25">
      <c r="A34" s="38">
        <v>4</v>
      </c>
      <c r="B34" s="35" t="s">
        <v>87</v>
      </c>
      <c r="C34" s="38">
        <v>744</v>
      </c>
      <c r="D34" s="40"/>
    </row>
    <row r="35" spans="1:4" x14ac:dyDescent="0.25">
      <c r="A35" s="38"/>
      <c r="B35" s="37" t="s">
        <v>88</v>
      </c>
      <c r="C35" s="40">
        <f>SUM(C31:C34)</f>
        <v>6061.42</v>
      </c>
      <c r="D35" s="40">
        <f>C35+D29</f>
        <v>51352.1</v>
      </c>
    </row>
    <row r="36" spans="1:4" x14ac:dyDescent="0.25">
      <c r="A36" s="13"/>
      <c r="B36" s="37" t="s">
        <v>9</v>
      </c>
      <c r="C36" s="35"/>
      <c r="D36" s="15"/>
    </row>
    <row r="37" spans="1:4" ht="30" x14ac:dyDescent="0.25">
      <c r="A37" s="35">
        <v>1</v>
      </c>
      <c r="B37" s="35" t="s">
        <v>55</v>
      </c>
      <c r="C37" s="35">
        <v>1223.92</v>
      </c>
      <c r="D37" s="36"/>
    </row>
    <row r="38" spans="1:4" ht="60" x14ac:dyDescent="0.25">
      <c r="A38" s="35">
        <v>2</v>
      </c>
      <c r="B38" s="35" t="s">
        <v>62</v>
      </c>
      <c r="C38" s="35">
        <v>935</v>
      </c>
      <c r="D38" s="58"/>
    </row>
    <row r="39" spans="1:4" x14ac:dyDescent="0.25">
      <c r="A39" s="38">
        <v>3</v>
      </c>
      <c r="B39" s="35" t="s">
        <v>94</v>
      </c>
      <c r="C39" s="38">
        <f>372+372</f>
        <v>744</v>
      </c>
      <c r="D39" s="40"/>
    </row>
    <row r="40" spans="1:4" x14ac:dyDescent="0.25">
      <c r="A40" s="38"/>
      <c r="B40" s="37" t="s">
        <v>95</v>
      </c>
      <c r="C40" s="40">
        <f>SUM(C37:C39)</f>
        <v>2902.92</v>
      </c>
      <c r="D40" s="40">
        <f>C40+D35</f>
        <v>54255.02</v>
      </c>
    </row>
    <row r="41" spans="1:4" x14ac:dyDescent="0.25">
      <c r="A41" s="13"/>
      <c r="B41" s="37" t="s">
        <v>10</v>
      </c>
      <c r="C41" s="35"/>
      <c r="D41" s="15"/>
    </row>
    <row r="42" spans="1:4" ht="30" x14ac:dyDescent="0.25">
      <c r="A42" s="35">
        <v>1</v>
      </c>
      <c r="B42" s="35" t="s">
        <v>55</v>
      </c>
      <c r="C42" s="35">
        <v>1223.92</v>
      </c>
      <c r="D42" s="36"/>
    </row>
    <row r="43" spans="1:4" ht="60" x14ac:dyDescent="0.25">
      <c r="A43" s="35">
        <v>2</v>
      </c>
      <c r="B43" s="35" t="s">
        <v>62</v>
      </c>
      <c r="C43" s="35">
        <v>935</v>
      </c>
      <c r="D43" s="58"/>
    </row>
    <row r="44" spans="1:4" ht="30" x14ac:dyDescent="0.25">
      <c r="A44" s="38">
        <v>3</v>
      </c>
      <c r="B44" s="35" t="s">
        <v>99</v>
      </c>
      <c r="C44" s="38">
        <v>1014</v>
      </c>
      <c r="D44" s="40"/>
    </row>
    <row r="45" spans="1:4" x14ac:dyDescent="0.25">
      <c r="A45" s="38">
        <v>4</v>
      </c>
      <c r="B45" s="35" t="s">
        <v>100</v>
      </c>
      <c r="C45" s="38">
        <v>2441.6999999999998</v>
      </c>
      <c r="D45" s="40"/>
    </row>
    <row r="46" spans="1:4" x14ac:dyDescent="0.25">
      <c r="A46" s="38"/>
      <c r="B46" s="37" t="s">
        <v>101</v>
      </c>
      <c r="C46" s="40">
        <f>SUM(C42:C45)</f>
        <v>5614.62</v>
      </c>
      <c r="D46" s="40">
        <f>C46+D40</f>
        <v>59869.64</v>
      </c>
    </row>
    <row r="47" spans="1:4" x14ac:dyDescent="0.25">
      <c r="A47" s="13"/>
      <c r="B47" s="37" t="s">
        <v>11</v>
      </c>
      <c r="C47" s="35"/>
      <c r="D47" s="15"/>
    </row>
    <row r="48" spans="1:4" ht="30" x14ac:dyDescent="0.25">
      <c r="A48" s="35">
        <v>1</v>
      </c>
      <c r="B48" s="35" t="s">
        <v>55</v>
      </c>
      <c r="C48" s="35">
        <v>1223.92</v>
      </c>
      <c r="D48" s="36"/>
    </row>
    <row r="49" spans="1:4" ht="60" x14ac:dyDescent="0.25">
      <c r="A49" s="35">
        <v>2</v>
      </c>
      <c r="B49" s="35" t="s">
        <v>62</v>
      </c>
      <c r="C49" s="35">
        <v>935</v>
      </c>
      <c r="D49" s="58"/>
    </row>
    <row r="50" spans="1:4" x14ac:dyDescent="0.25">
      <c r="A50" s="38">
        <v>3</v>
      </c>
      <c r="B50" s="35" t="s">
        <v>107</v>
      </c>
      <c r="C50" s="38">
        <v>372</v>
      </c>
      <c r="D50" s="40"/>
    </row>
    <row r="51" spans="1:4" x14ac:dyDescent="0.25">
      <c r="A51" s="38"/>
      <c r="B51" s="37" t="s">
        <v>108</v>
      </c>
      <c r="C51" s="40">
        <f>SUM(C48:C50)</f>
        <v>2530.92</v>
      </c>
      <c r="D51" s="40">
        <f>C51+D46</f>
        <v>62400.56</v>
      </c>
    </row>
    <row r="52" spans="1:4" x14ac:dyDescent="0.25">
      <c r="A52" s="38"/>
      <c r="B52" s="37" t="s">
        <v>12</v>
      </c>
      <c r="C52" s="38"/>
      <c r="D52" s="40"/>
    </row>
    <row r="53" spans="1:4" ht="30" x14ac:dyDescent="0.25">
      <c r="A53" s="35">
        <v>1</v>
      </c>
      <c r="B53" s="35" t="s">
        <v>55</v>
      </c>
      <c r="C53" s="35">
        <v>1223.92</v>
      </c>
      <c r="D53" s="36"/>
    </row>
    <row r="54" spans="1:4" ht="60" x14ac:dyDescent="0.25">
      <c r="A54" s="35">
        <v>2</v>
      </c>
      <c r="B54" s="35" t="s">
        <v>62</v>
      </c>
      <c r="C54" s="35">
        <v>935</v>
      </c>
      <c r="D54" s="58"/>
    </row>
    <row r="55" spans="1:4" x14ac:dyDescent="0.25">
      <c r="A55" s="38">
        <v>3</v>
      </c>
      <c r="B55" s="35" t="s">
        <v>114</v>
      </c>
      <c r="C55" s="38">
        <v>587.53</v>
      </c>
      <c r="D55" s="40"/>
    </row>
    <row r="56" spans="1:4" ht="30" x14ac:dyDescent="0.25">
      <c r="A56" s="38">
        <v>4</v>
      </c>
      <c r="B56" s="35" t="s">
        <v>115</v>
      </c>
      <c r="C56" s="38">
        <v>9121.5</v>
      </c>
      <c r="D56" s="40"/>
    </row>
    <row r="57" spans="1:4" x14ac:dyDescent="0.25">
      <c r="A57" s="38">
        <v>5</v>
      </c>
      <c r="B57" s="35" t="s">
        <v>116</v>
      </c>
      <c r="C57" s="38">
        <v>2232</v>
      </c>
      <c r="D57" s="40"/>
    </row>
    <row r="58" spans="1:4" x14ac:dyDescent="0.25">
      <c r="A58" s="38">
        <v>6</v>
      </c>
      <c r="B58" s="35" t="s">
        <v>117</v>
      </c>
      <c r="C58" s="38">
        <v>372</v>
      </c>
      <c r="D58" s="40"/>
    </row>
    <row r="59" spans="1:4" x14ac:dyDescent="0.25">
      <c r="A59" s="38"/>
      <c r="B59" s="37" t="s">
        <v>118</v>
      </c>
      <c r="C59" s="40">
        <f>SUM(C53:C58)</f>
        <v>14471.95</v>
      </c>
      <c r="D59" s="40">
        <f>C59+D51</f>
        <v>76872.509999999995</v>
      </c>
    </row>
    <row r="60" spans="1:4" x14ac:dyDescent="0.25">
      <c r="A60" s="38"/>
      <c r="B60" s="37" t="s">
        <v>13</v>
      </c>
      <c r="C60" s="38"/>
      <c r="D60" s="40"/>
    </row>
    <row r="61" spans="1:4" ht="30" x14ac:dyDescent="0.25">
      <c r="A61" s="35">
        <v>1</v>
      </c>
      <c r="B61" s="35" t="s">
        <v>55</v>
      </c>
      <c r="C61" s="35">
        <v>1223.92</v>
      </c>
      <c r="D61" s="36"/>
    </row>
    <row r="62" spans="1:4" ht="60" x14ac:dyDescent="0.25">
      <c r="A62" s="35">
        <v>2</v>
      </c>
      <c r="B62" s="35" t="s">
        <v>62</v>
      </c>
      <c r="C62" s="35">
        <v>935</v>
      </c>
      <c r="D62" s="58"/>
    </row>
    <row r="63" spans="1:4" ht="30" x14ac:dyDescent="0.25">
      <c r="A63" s="38">
        <v>3</v>
      </c>
      <c r="B63" s="35" t="s">
        <v>123</v>
      </c>
      <c r="C63" s="38">
        <v>642</v>
      </c>
      <c r="D63" s="40"/>
    </row>
    <row r="64" spans="1:4" x14ac:dyDescent="0.25">
      <c r="A64" s="38">
        <v>4</v>
      </c>
      <c r="B64" s="35" t="s">
        <v>124</v>
      </c>
      <c r="C64" s="38">
        <v>5415.5</v>
      </c>
      <c r="D64" s="40"/>
    </row>
    <row r="65" spans="1:4" x14ac:dyDescent="0.25">
      <c r="A65" s="38">
        <v>5</v>
      </c>
      <c r="B65" s="35" t="s">
        <v>107</v>
      </c>
      <c r="C65" s="38">
        <v>744</v>
      </c>
      <c r="D65" s="40"/>
    </row>
    <row r="66" spans="1:4" x14ac:dyDescent="0.25">
      <c r="A66" s="38">
        <v>6</v>
      </c>
      <c r="B66" s="35" t="s">
        <v>125</v>
      </c>
      <c r="C66" s="38">
        <v>4464</v>
      </c>
      <c r="D66" s="40"/>
    </row>
    <row r="67" spans="1:4" x14ac:dyDescent="0.25">
      <c r="A67" s="38"/>
      <c r="B67" s="37" t="s">
        <v>126</v>
      </c>
      <c r="C67" s="40">
        <f>SUM(C61:C66)</f>
        <v>13424.42</v>
      </c>
      <c r="D67" s="40">
        <f>C67+D59</f>
        <v>90296.93</v>
      </c>
    </row>
    <row r="68" spans="1:4" x14ac:dyDescent="0.25">
      <c r="A68" s="38"/>
      <c r="B68" s="37" t="s">
        <v>14</v>
      </c>
      <c r="C68" s="38"/>
      <c r="D68" s="40"/>
    </row>
    <row r="69" spans="1:4" ht="30" x14ac:dyDescent="0.25">
      <c r="A69" s="35">
        <v>1</v>
      </c>
      <c r="B69" s="35" t="s">
        <v>55</v>
      </c>
      <c r="C69" s="35">
        <v>1223.92</v>
      </c>
      <c r="D69" s="36"/>
    </row>
    <row r="70" spans="1:4" ht="60" x14ac:dyDescent="0.25">
      <c r="A70" s="35">
        <v>2</v>
      </c>
      <c r="B70" s="35" t="s">
        <v>62</v>
      </c>
      <c r="C70" s="35">
        <v>935</v>
      </c>
      <c r="D70" s="58"/>
    </row>
    <row r="71" spans="1:4" x14ac:dyDescent="0.25">
      <c r="A71" s="38">
        <v>3</v>
      </c>
      <c r="B71" s="35" t="s">
        <v>134</v>
      </c>
      <c r="C71" s="38">
        <f>1116+1488</f>
        <v>2604</v>
      </c>
      <c r="D71" s="40"/>
    </row>
    <row r="72" spans="1:4" ht="30" x14ac:dyDescent="0.25">
      <c r="A72" s="38">
        <v>4</v>
      </c>
      <c r="B72" s="35" t="s">
        <v>132</v>
      </c>
      <c r="C72" s="38">
        <v>4166.3</v>
      </c>
      <c r="D72" s="40"/>
    </row>
    <row r="73" spans="1:4" ht="30" x14ac:dyDescent="0.25">
      <c r="A73" s="38">
        <v>5</v>
      </c>
      <c r="B73" s="35" t="s">
        <v>133</v>
      </c>
      <c r="C73" s="38">
        <v>3116.3</v>
      </c>
      <c r="D73" s="40"/>
    </row>
    <row r="74" spans="1:4" x14ac:dyDescent="0.25">
      <c r="A74" s="38">
        <v>6</v>
      </c>
      <c r="B74" s="35" t="s">
        <v>135</v>
      </c>
      <c r="C74" s="38">
        <v>2232</v>
      </c>
      <c r="D74" s="40"/>
    </row>
    <row r="75" spans="1:4" ht="30" x14ac:dyDescent="0.25">
      <c r="A75" s="38">
        <v>7</v>
      </c>
      <c r="B75" s="35" t="s">
        <v>136</v>
      </c>
      <c r="C75" s="38">
        <v>3400</v>
      </c>
      <c r="D75" s="40"/>
    </row>
    <row r="76" spans="1:4" x14ac:dyDescent="0.25">
      <c r="A76" s="38"/>
      <c r="B76" s="37" t="s">
        <v>137</v>
      </c>
      <c r="C76" s="40">
        <f>SUM(C69:C75)</f>
        <v>17677.52</v>
      </c>
      <c r="D76" s="40">
        <f>C76+D67</f>
        <v>107974.45</v>
      </c>
    </row>
    <row r="77" spans="1:4" x14ac:dyDescent="0.25">
      <c r="A77" s="38"/>
      <c r="B77" s="37" t="s">
        <v>15</v>
      </c>
      <c r="C77" s="38"/>
      <c r="D77" s="40"/>
    </row>
    <row r="78" spans="1:4" ht="30" x14ac:dyDescent="0.25">
      <c r="A78" s="35">
        <v>1</v>
      </c>
      <c r="B78" s="35" t="s">
        <v>55</v>
      </c>
      <c r="C78" s="35">
        <v>1223.92</v>
      </c>
      <c r="D78" s="36"/>
    </row>
    <row r="79" spans="1:4" ht="60" x14ac:dyDescent="0.25">
      <c r="A79" s="35">
        <v>2</v>
      </c>
      <c r="B79" s="35" t="s">
        <v>62</v>
      </c>
      <c r="C79" s="35">
        <v>935</v>
      </c>
      <c r="D79" s="58"/>
    </row>
    <row r="80" spans="1:4" x14ac:dyDescent="0.25">
      <c r="A80" s="38">
        <v>3</v>
      </c>
      <c r="B80" s="35" t="s">
        <v>143</v>
      </c>
      <c r="C80" s="38">
        <v>1540</v>
      </c>
      <c r="D80" s="40"/>
    </row>
    <row r="81" spans="1:4" ht="30" x14ac:dyDescent="0.25">
      <c r="A81" s="38">
        <v>4</v>
      </c>
      <c r="B81" s="35" t="s">
        <v>144</v>
      </c>
      <c r="C81" s="38">
        <v>2643.8</v>
      </c>
      <c r="D81" s="40"/>
    </row>
    <row r="82" spans="1:4" ht="30" x14ac:dyDescent="0.25">
      <c r="A82" s="38">
        <v>5</v>
      </c>
      <c r="B82" s="35" t="s">
        <v>145</v>
      </c>
      <c r="C82" s="38">
        <v>844</v>
      </c>
      <c r="D82" s="40"/>
    </row>
    <row r="83" spans="1:4" x14ac:dyDescent="0.25">
      <c r="A83" s="38">
        <v>6</v>
      </c>
      <c r="B83" s="35" t="s">
        <v>146</v>
      </c>
      <c r="C83" s="38">
        <v>372</v>
      </c>
      <c r="D83" s="40"/>
    </row>
    <row r="84" spans="1:4" x14ac:dyDescent="0.25">
      <c r="A84" s="38">
        <v>7</v>
      </c>
      <c r="B84" s="35" t="s">
        <v>147</v>
      </c>
      <c r="C84" s="38">
        <v>1116</v>
      </c>
      <c r="D84" s="40"/>
    </row>
    <row r="85" spans="1:4" x14ac:dyDescent="0.25">
      <c r="A85" s="38">
        <v>8</v>
      </c>
      <c r="B85" s="35" t="s">
        <v>148</v>
      </c>
      <c r="C85" s="38">
        <v>2017</v>
      </c>
      <c r="D85" s="40"/>
    </row>
    <row r="86" spans="1:4" ht="30" x14ac:dyDescent="0.25">
      <c r="A86" s="38">
        <v>9</v>
      </c>
      <c r="B86" s="35" t="s">
        <v>149</v>
      </c>
      <c r="C86" s="38">
        <v>1114</v>
      </c>
      <c r="D86" s="40"/>
    </row>
    <row r="87" spans="1:4" x14ac:dyDescent="0.25">
      <c r="A87" s="38"/>
      <c r="B87" s="37" t="s">
        <v>150</v>
      </c>
      <c r="C87" s="40">
        <f>SUM(C78:C86)</f>
        <v>11805.720000000001</v>
      </c>
      <c r="D87" s="40">
        <f>C87+D76</f>
        <v>119780.17</v>
      </c>
    </row>
    <row r="88" spans="1:4" x14ac:dyDescent="0.25">
      <c r="A88" s="38"/>
      <c r="B88" s="35"/>
      <c r="C88" s="38"/>
      <c r="D88" s="40"/>
    </row>
    <row r="89" spans="1:4" x14ac:dyDescent="0.25">
      <c r="A89" s="38"/>
      <c r="B89" s="35"/>
      <c r="C89" s="38"/>
      <c r="D89" s="40"/>
    </row>
    <row r="90" spans="1:4" x14ac:dyDescent="0.25">
      <c r="A90" s="38"/>
      <c r="B90" s="37"/>
      <c r="C90" s="40"/>
      <c r="D90" s="40"/>
    </row>
    <row r="91" spans="1:4" x14ac:dyDescent="0.25">
      <c r="A91" s="38"/>
      <c r="B91" s="35"/>
      <c r="C91" s="38"/>
      <c r="D91" s="40"/>
    </row>
    <row r="92" spans="1:4" x14ac:dyDescent="0.25">
      <c r="A92" s="38"/>
      <c r="B92" s="35"/>
      <c r="C92" s="38"/>
      <c r="D92" s="40"/>
    </row>
    <row r="93" spans="1:4" x14ac:dyDescent="0.25">
      <c r="A93" s="38"/>
      <c r="B93" s="35"/>
      <c r="C93" s="38"/>
      <c r="D93" s="40"/>
    </row>
    <row r="94" spans="1:4" x14ac:dyDescent="0.25">
      <c r="A94" s="38"/>
      <c r="B94" s="35"/>
      <c r="C94" s="38"/>
      <c r="D94" s="40"/>
    </row>
    <row r="95" spans="1:4" x14ac:dyDescent="0.25">
      <c r="A95" s="38"/>
      <c r="B95" s="37"/>
      <c r="C95" s="15"/>
      <c r="D95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7"/>
  <sheetViews>
    <sheetView workbookViewId="0">
      <selection activeCell="D27" sqref="D27"/>
    </sheetView>
  </sheetViews>
  <sheetFormatPr defaultRowHeight="15" x14ac:dyDescent="0.25"/>
  <cols>
    <col min="1" max="1" width="5.140625" customWidth="1"/>
    <col min="2" max="2" width="45" customWidth="1"/>
    <col min="3" max="3" width="10.85546875" customWidth="1"/>
    <col min="4" max="4" width="10.5703125" customWidth="1"/>
  </cols>
  <sheetData>
    <row r="1" spans="1:4" ht="15.75" x14ac:dyDescent="0.25">
      <c r="A1" s="1"/>
      <c r="B1" s="61" t="s">
        <v>66</v>
      </c>
      <c r="C1" s="61"/>
      <c r="D1" s="61"/>
    </row>
    <row r="2" spans="1:4" x14ac:dyDescent="0.25">
      <c r="A2" s="1"/>
      <c r="B2" s="2" t="s">
        <v>4</v>
      </c>
      <c r="C2" s="1"/>
      <c r="D2" s="1"/>
    </row>
    <row r="3" spans="1:4" ht="15.75" x14ac:dyDescent="0.25">
      <c r="A3" s="1"/>
      <c r="B3" s="60" t="s">
        <v>35</v>
      </c>
      <c r="C3" s="60"/>
      <c r="D3" s="60"/>
    </row>
    <row r="4" spans="1:4" ht="26.25" x14ac:dyDescent="0.25">
      <c r="A4" s="6"/>
      <c r="B4" s="7" t="s">
        <v>0</v>
      </c>
      <c r="C4" s="7" t="s">
        <v>1</v>
      </c>
      <c r="D4" s="7" t="s">
        <v>26</v>
      </c>
    </row>
    <row r="5" spans="1:4" x14ac:dyDescent="0.25">
      <c r="A5" s="6"/>
      <c r="B5" s="14" t="s">
        <v>6</v>
      </c>
      <c r="C5" s="6"/>
      <c r="D5" s="6"/>
    </row>
    <row r="6" spans="1:4" ht="30" x14ac:dyDescent="0.25">
      <c r="A6" s="35">
        <v>1</v>
      </c>
      <c r="B6" s="35" t="s">
        <v>73</v>
      </c>
      <c r="C6" s="35">
        <f>390+1187</f>
        <v>1577</v>
      </c>
      <c r="D6" s="37">
        <f>C6</f>
        <v>1577</v>
      </c>
    </row>
    <row r="7" spans="1:4" x14ac:dyDescent="0.25">
      <c r="A7" s="35"/>
      <c r="B7" s="37" t="s">
        <v>3</v>
      </c>
      <c r="C7" s="35"/>
      <c r="D7" s="37"/>
    </row>
    <row r="8" spans="1:4" x14ac:dyDescent="0.25">
      <c r="A8" s="35">
        <v>1</v>
      </c>
      <c r="B8" s="35" t="s">
        <v>78</v>
      </c>
      <c r="C8" s="37">
        <v>804</v>
      </c>
      <c r="D8" s="37">
        <f>C8+D6</f>
        <v>2381</v>
      </c>
    </row>
    <row r="9" spans="1:4" x14ac:dyDescent="0.25">
      <c r="A9" s="13"/>
      <c r="B9" s="40" t="s">
        <v>7</v>
      </c>
      <c r="C9" s="38"/>
      <c r="D9" s="38"/>
    </row>
    <row r="10" spans="1:4" ht="30" x14ac:dyDescent="0.25">
      <c r="A10" s="13">
        <v>1</v>
      </c>
      <c r="B10" s="35" t="s">
        <v>83</v>
      </c>
      <c r="C10" s="38">
        <f>1486+1216</f>
        <v>2702</v>
      </c>
      <c r="D10" s="40">
        <f>C10+D8</f>
        <v>5083</v>
      </c>
    </row>
    <row r="11" spans="1:4" x14ac:dyDescent="0.25">
      <c r="A11" s="13"/>
      <c r="B11" s="40" t="s">
        <v>10</v>
      </c>
      <c r="C11" s="38"/>
      <c r="D11" s="38"/>
    </row>
    <row r="12" spans="1:4" x14ac:dyDescent="0.25">
      <c r="A12" s="13">
        <v>1</v>
      </c>
      <c r="B12" s="38" t="s">
        <v>102</v>
      </c>
      <c r="C12" s="40">
        <v>7584</v>
      </c>
      <c r="D12" s="40">
        <f>C12+D10</f>
        <v>12667</v>
      </c>
    </row>
    <row r="13" spans="1:4" x14ac:dyDescent="0.25">
      <c r="A13" s="35"/>
      <c r="B13" s="37" t="s">
        <v>11</v>
      </c>
      <c r="C13" s="35"/>
      <c r="D13" s="35"/>
    </row>
    <row r="14" spans="1:4" ht="30" x14ac:dyDescent="0.25">
      <c r="A14" s="38">
        <v>1</v>
      </c>
      <c r="B14" s="35" t="s">
        <v>109</v>
      </c>
      <c r="C14" s="38">
        <v>1191</v>
      </c>
      <c r="D14" s="40">
        <f>C14+D12</f>
        <v>13858</v>
      </c>
    </row>
    <row r="15" spans="1:4" x14ac:dyDescent="0.25">
      <c r="A15" s="38"/>
      <c r="B15" s="37" t="s">
        <v>12</v>
      </c>
      <c r="C15" s="35"/>
      <c r="D15" s="40"/>
    </row>
    <row r="16" spans="1:4" x14ac:dyDescent="0.25">
      <c r="A16" s="38">
        <v>1</v>
      </c>
      <c r="B16" s="35" t="s">
        <v>119</v>
      </c>
      <c r="C16" s="38">
        <v>392</v>
      </c>
      <c r="D16" s="40">
        <f>C16+D14</f>
        <v>14250</v>
      </c>
    </row>
    <row r="17" spans="1:4" x14ac:dyDescent="0.25">
      <c r="A17" s="35"/>
      <c r="B17" s="37" t="s">
        <v>13</v>
      </c>
      <c r="C17" s="37"/>
      <c r="D17" s="40"/>
    </row>
    <row r="18" spans="1:4" ht="30" x14ac:dyDescent="0.25">
      <c r="A18" s="38">
        <v>1</v>
      </c>
      <c r="B18" s="35" t="s">
        <v>127</v>
      </c>
      <c r="C18" s="35">
        <v>1329.94</v>
      </c>
      <c r="D18" s="40"/>
    </row>
    <row r="19" spans="1:4" x14ac:dyDescent="0.25">
      <c r="A19" s="41">
        <v>2</v>
      </c>
      <c r="B19" s="41" t="s">
        <v>128</v>
      </c>
      <c r="C19" s="41">
        <v>814</v>
      </c>
      <c r="D19" s="59"/>
    </row>
    <row r="20" spans="1:4" x14ac:dyDescent="0.25">
      <c r="A20" s="35"/>
      <c r="B20" s="37" t="s">
        <v>126</v>
      </c>
      <c r="C20" s="40">
        <f>SUM(C18:C19)</f>
        <v>2143.94</v>
      </c>
      <c r="D20" s="40">
        <f>C20+D16</f>
        <v>16393.939999999999</v>
      </c>
    </row>
    <row r="21" spans="1:4" x14ac:dyDescent="0.25">
      <c r="A21" s="38"/>
      <c r="B21" s="37" t="s">
        <v>14</v>
      </c>
      <c r="C21" s="40"/>
      <c r="D21" s="40"/>
    </row>
    <row r="22" spans="1:4" x14ac:dyDescent="0.25">
      <c r="A22" s="38">
        <v>1</v>
      </c>
      <c r="B22" s="35" t="s">
        <v>140</v>
      </c>
      <c r="C22" s="35">
        <v>1156</v>
      </c>
      <c r="D22" s="40"/>
    </row>
    <row r="23" spans="1:4" ht="30" x14ac:dyDescent="0.25">
      <c r="A23" s="35">
        <v>2</v>
      </c>
      <c r="B23" s="35" t="s">
        <v>141</v>
      </c>
      <c r="C23" s="35">
        <v>1501</v>
      </c>
      <c r="D23" s="40"/>
    </row>
    <row r="24" spans="1:4" x14ac:dyDescent="0.25">
      <c r="A24" s="35"/>
      <c r="B24" s="37" t="s">
        <v>137</v>
      </c>
      <c r="C24" s="37">
        <f>SUM(C22:C23)</f>
        <v>2657</v>
      </c>
      <c r="D24" s="40">
        <f>C24+D20</f>
        <v>19050.939999999999</v>
      </c>
    </row>
    <row r="25" spans="1:4" ht="15" customHeight="1" x14ac:dyDescent="0.25">
      <c r="A25" s="35"/>
      <c r="B25" s="37" t="s">
        <v>15</v>
      </c>
      <c r="C25" s="37"/>
      <c r="D25" s="40"/>
    </row>
    <row r="26" spans="1:4" ht="15" customHeight="1" x14ac:dyDescent="0.25">
      <c r="A26" s="35">
        <v>1</v>
      </c>
      <c r="B26" s="35" t="s">
        <v>151</v>
      </c>
      <c r="C26" s="37">
        <v>7623</v>
      </c>
      <c r="D26" s="40">
        <f>C26+D24</f>
        <v>26673.94</v>
      </c>
    </row>
    <row r="27" spans="1:4" x14ac:dyDescent="0.25">
      <c r="A27" s="38"/>
      <c r="B27" s="37"/>
      <c r="C27" s="35"/>
      <c r="D27" s="40"/>
    </row>
    <row r="28" spans="1:4" x14ac:dyDescent="0.25">
      <c r="A28" s="38"/>
      <c r="B28" s="35"/>
      <c r="C28" s="35"/>
      <c r="D28" s="40"/>
    </row>
    <row r="29" spans="1:4" x14ac:dyDescent="0.25">
      <c r="A29" s="38"/>
      <c r="B29" s="35"/>
      <c r="C29" s="35"/>
      <c r="D29" s="40"/>
    </row>
    <row r="30" spans="1:4" x14ac:dyDescent="0.25">
      <c r="A30" s="38"/>
      <c r="B30" s="35"/>
      <c r="C30" s="35"/>
      <c r="D30" s="40"/>
    </row>
    <row r="31" spans="1:4" x14ac:dyDescent="0.25">
      <c r="A31" s="38"/>
      <c r="B31" s="35"/>
      <c r="C31" s="35"/>
      <c r="D31" s="40"/>
    </row>
    <row r="32" spans="1:4" x14ac:dyDescent="0.25">
      <c r="A32" s="38"/>
      <c r="B32" s="37"/>
      <c r="C32" s="35"/>
      <c r="D32" s="40"/>
    </row>
    <row r="33" spans="1:4" x14ac:dyDescent="0.25">
      <c r="A33" s="38"/>
      <c r="B33" s="35"/>
      <c r="C33" s="35"/>
      <c r="D33" s="40"/>
    </row>
    <row r="34" spans="1:4" x14ac:dyDescent="0.25">
      <c r="A34" s="38"/>
      <c r="B34" s="35"/>
      <c r="C34" s="38"/>
      <c r="D34" s="40"/>
    </row>
    <row r="35" spans="1:4" x14ac:dyDescent="0.25">
      <c r="A35" s="38"/>
      <c r="B35" s="37"/>
      <c r="C35" s="38"/>
      <c r="D35" s="38"/>
    </row>
    <row r="36" spans="1:4" x14ac:dyDescent="0.25">
      <c r="A36" s="44"/>
      <c r="B36" s="44"/>
      <c r="C36" s="44"/>
      <c r="D36" s="44"/>
    </row>
    <row r="37" spans="1:4" x14ac:dyDescent="0.25">
      <c r="A37" s="44"/>
      <c r="B37" s="44"/>
      <c r="C37" s="44"/>
      <c r="D37" s="4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8"/>
  <sheetViews>
    <sheetView topLeftCell="A17" workbookViewId="0">
      <selection activeCell="D38" sqref="D38"/>
    </sheetView>
  </sheetViews>
  <sheetFormatPr defaultRowHeight="15" x14ac:dyDescent="0.25"/>
  <cols>
    <col min="1" max="1" width="4" customWidth="1"/>
    <col min="2" max="2" width="49.7109375" customWidth="1"/>
    <col min="3" max="3" width="10" customWidth="1"/>
    <col min="4" max="4" width="13.7109375" customWidth="1"/>
  </cols>
  <sheetData>
    <row r="1" spans="1:8" ht="21" x14ac:dyDescent="0.35">
      <c r="A1" s="1"/>
      <c r="B1" s="61" t="s">
        <v>68</v>
      </c>
      <c r="C1" s="61"/>
      <c r="D1" s="61"/>
      <c r="E1" s="5"/>
      <c r="F1" s="5"/>
      <c r="G1" s="5"/>
      <c r="H1" s="5"/>
    </row>
    <row r="2" spans="1:8" ht="15.75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ht="15.75" x14ac:dyDescent="0.25">
      <c r="A3" s="1"/>
      <c r="B3" s="61" t="s">
        <v>25</v>
      </c>
      <c r="C3" s="61"/>
      <c r="D3" s="61"/>
      <c r="E3" s="1"/>
      <c r="F3" s="1"/>
      <c r="G3" s="1"/>
      <c r="H3" s="1"/>
    </row>
    <row r="4" spans="1:8" x14ac:dyDescent="0.25">
      <c r="A4" s="6"/>
      <c r="B4" s="33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6"/>
      <c r="B5" s="14" t="s">
        <v>2</v>
      </c>
      <c r="C5" s="8"/>
      <c r="D5" s="6"/>
      <c r="E5" s="1"/>
      <c r="F5" s="1"/>
      <c r="G5" s="1"/>
      <c r="H5" s="1"/>
    </row>
    <row r="6" spans="1:8" x14ac:dyDescent="0.25">
      <c r="A6" s="36">
        <v>1</v>
      </c>
      <c r="B6" s="35" t="s">
        <v>64</v>
      </c>
      <c r="C6" s="35">
        <v>2232</v>
      </c>
      <c r="D6" s="37">
        <f>C6</f>
        <v>2232</v>
      </c>
      <c r="E6" s="1"/>
      <c r="F6" s="1"/>
      <c r="G6" s="1"/>
      <c r="H6" s="1"/>
    </row>
    <row r="7" spans="1:8" x14ac:dyDescent="0.25">
      <c r="A7" s="43"/>
      <c r="B7" s="37" t="s">
        <v>6</v>
      </c>
      <c r="C7" s="36"/>
      <c r="D7" s="37"/>
    </row>
    <row r="8" spans="1:8" x14ac:dyDescent="0.25">
      <c r="A8" s="44">
        <v>1</v>
      </c>
      <c r="B8" s="35" t="s">
        <v>64</v>
      </c>
      <c r="C8" s="35">
        <v>3348</v>
      </c>
      <c r="D8" s="37"/>
    </row>
    <row r="9" spans="1:8" x14ac:dyDescent="0.25">
      <c r="A9" s="35">
        <v>2</v>
      </c>
      <c r="B9" s="35" t="s">
        <v>74</v>
      </c>
      <c r="C9" s="35">
        <v>1800</v>
      </c>
      <c r="D9" s="37"/>
    </row>
    <row r="10" spans="1:8" x14ac:dyDescent="0.25">
      <c r="A10" s="35"/>
      <c r="B10" s="37" t="s">
        <v>72</v>
      </c>
      <c r="C10" s="37">
        <f>SUM(C8:C9)</f>
        <v>5148</v>
      </c>
      <c r="D10" s="37">
        <f>C10+D6</f>
        <v>7380</v>
      </c>
    </row>
    <row r="11" spans="1:8" x14ac:dyDescent="0.25">
      <c r="A11" s="35"/>
      <c r="B11" s="37" t="s">
        <v>3</v>
      </c>
      <c r="C11" s="35"/>
      <c r="D11" s="37"/>
    </row>
    <row r="12" spans="1:8" x14ac:dyDescent="0.25">
      <c r="A12" s="35">
        <v>1</v>
      </c>
      <c r="B12" s="35" t="s">
        <v>64</v>
      </c>
      <c r="C12" s="35">
        <f>2976+2232</f>
        <v>5208</v>
      </c>
      <c r="D12" s="37">
        <f>C12+D10</f>
        <v>12588</v>
      </c>
    </row>
    <row r="13" spans="1:8" x14ac:dyDescent="0.25">
      <c r="A13" s="35"/>
      <c r="B13" s="37" t="s">
        <v>7</v>
      </c>
      <c r="C13" s="35"/>
      <c r="D13" s="37"/>
    </row>
    <row r="14" spans="1:8" ht="30" x14ac:dyDescent="0.25">
      <c r="A14" s="35">
        <v>1</v>
      </c>
      <c r="B14" s="35" t="s">
        <v>84</v>
      </c>
      <c r="C14" s="37">
        <v>2232</v>
      </c>
      <c r="D14" s="37">
        <f>C14+D12</f>
        <v>14820</v>
      </c>
    </row>
    <row r="15" spans="1:8" x14ac:dyDescent="0.25">
      <c r="A15" s="35"/>
      <c r="B15" s="37" t="s">
        <v>8</v>
      </c>
      <c r="C15" s="35"/>
      <c r="D15" s="37"/>
    </row>
    <row r="16" spans="1:8" ht="30" x14ac:dyDescent="0.25">
      <c r="A16" s="35">
        <v>1</v>
      </c>
      <c r="B16" s="35" t="s">
        <v>89</v>
      </c>
      <c r="C16" s="35">
        <v>16140.4</v>
      </c>
      <c r="D16" s="37"/>
    </row>
    <row r="17" spans="1:4" x14ac:dyDescent="0.25">
      <c r="A17" s="35">
        <v>2</v>
      </c>
      <c r="B17" s="35" t="s">
        <v>90</v>
      </c>
      <c r="C17" s="35">
        <v>7132</v>
      </c>
      <c r="D17" s="37"/>
    </row>
    <row r="18" spans="1:4" x14ac:dyDescent="0.25">
      <c r="A18" s="35"/>
      <c r="B18" s="37" t="s">
        <v>91</v>
      </c>
      <c r="C18" s="37">
        <f>SUM(C16:C17)</f>
        <v>23272.400000000001</v>
      </c>
      <c r="D18" s="37">
        <f>C18+D14</f>
        <v>38092.400000000001</v>
      </c>
    </row>
    <row r="19" spans="1:4" x14ac:dyDescent="0.25">
      <c r="A19" s="35"/>
      <c r="B19" s="37" t="s">
        <v>9</v>
      </c>
      <c r="C19" s="35"/>
      <c r="D19" s="37"/>
    </row>
    <row r="20" spans="1:4" ht="30" x14ac:dyDescent="0.25">
      <c r="A20" s="13">
        <v>1</v>
      </c>
      <c r="B20" s="35" t="s">
        <v>96</v>
      </c>
      <c r="C20" s="38">
        <v>4000</v>
      </c>
      <c r="D20" s="37">
        <f>C20+D18</f>
        <v>42092.4</v>
      </c>
    </row>
    <row r="21" spans="1:4" x14ac:dyDescent="0.25">
      <c r="A21" s="13"/>
      <c r="B21" s="40" t="s">
        <v>11</v>
      </c>
      <c r="C21" s="40"/>
      <c r="D21" s="37"/>
    </row>
    <row r="22" spans="1:4" ht="30" x14ac:dyDescent="0.25">
      <c r="A22" s="13">
        <v>1</v>
      </c>
      <c r="B22" s="35" t="s">
        <v>110</v>
      </c>
      <c r="C22" s="40">
        <v>3623.5</v>
      </c>
      <c r="D22" s="37">
        <f>C22+D20</f>
        <v>45715.9</v>
      </c>
    </row>
    <row r="23" spans="1:4" x14ac:dyDescent="0.25">
      <c r="A23" s="13"/>
      <c r="B23" s="40" t="s">
        <v>12</v>
      </c>
      <c r="C23" s="38"/>
      <c r="D23" s="37"/>
    </row>
    <row r="24" spans="1:4" x14ac:dyDescent="0.25">
      <c r="A24" s="35">
        <v>1</v>
      </c>
      <c r="B24" s="35" t="s">
        <v>120</v>
      </c>
      <c r="C24" s="35">
        <v>1417.8</v>
      </c>
      <c r="D24" s="37"/>
    </row>
    <row r="25" spans="1:4" ht="30" x14ac:dyDescent="0.25">
      <c r="A25" s="35">
        <v>2</v>
      </c>
      <c r="B25" s="35" t="s">
        <v>121</v>
      </c>
      <c r="C25" s="35">
        <v>774.5</v>
      </c>
      <c r="D25" s="37"/>
    </row>
    <row r="26" spans="1:4" ht="30" x14ac:dyDescent="0.25">
      <c r="A26" s="35">
        <v>3</v>
      </c>
      <c r="B26" s="35" t="s">
        <v>122</v>
      </c>
      <c r="C26" s="35">
        <v>715</v>
      </c>
      <c r="D26" s="37"/>
    </row>
    <row r="27" spans="1:4" x14ac:dyDescent="0.25">
      <c r="A27" s="35"/>
      <c r="B27" s="37" t="s">
        <v>118</v>
      </c>
      <c r="C27" s="37">
        <f>SUM(C24:C26)</f>
        <v>2907.3</v>
      </c>
      <c r="D27" s="37">
        <f>C27+D22</f>
        <v>48623.200000000004</v>
      </c>
    </row>
    <row r="28" spans="1:4" x14ac:dyDescent="0.25">
      <c r="A28" s="35"/>
      <c r="B28" s="37" t="s">
        <v>13</v>
      </c>
      <c r="C28" s="37"/>
      <c r="D28" s="37"/>
    </row>
    <row r="29" spans="1:4" ht="30" x14ac:dyDescent="0.25">
      <c r="A29" s="35">
        <v>1</v>
      </c>
      <c r="B29" s="35" t="s">
        <v>129</v>
      </c>
      <c r="C29" s="35">
        <v>1028</v>
      </c>
      <c r="D29" s="37"/>
    </row>
    <row r="30" spans="1:4" x14ac:dyDescent="0.25">
      <c r="A30" s="35">
        <v>2</v>
      </c>
      <c r="B30" s="35" t="s">
        <v>130</v>
      </c>
      <c r="C30" s="35">
        <v>3876.1</v>
      </c>
      <c r="D30" s="37"/>
    </row>
    <row r="31" spans="1:4" x14ac:dyDescent="0.25">
      <c r="A31" s="35">
        <v>3</v>
      </c>
      <c r="B31" s="35" t="s">
        <v>131</v>
      </c>
      <c r="C31" s="35">
        <v>4464</v>
      </c>
      <c r="D31" s="37"/>
    </row>
    <row r="32" spans="1:4" x14ac:dyDescent="0.25">
      <c r="A32" s="35"/>
      <c r="B32" s="37" t="s">
        <v>126</v>
      </c>
      <c r="C32" s="37">
        <f>SUM(C29:C31)</f>
        <v>9368.1</v>
      </c>
      <c r="D32" s="37">
        <f>C32+D27</f>
        <v>57991.3</v>
      </c>
    </row>
    <row r="33" spans="1:4" x14ac:dyDescent="0.25">
      <c r="A33" s="35"/>
      <c r="B33" s="37" t="s">
        <v>14</v>
      </c>
      <c r="C33" s="35"/>
      <c r="D33" s="37"/>
    </row>
    <row r="34" spans="1:4" x14ac:dyDescent="0.25">
      <c r="A34" s="35">
        <v>1</v>
      </c>
      <c r="B34" s="35" t="s">
        <v>138</v>
      </c>
      <c r="C34" s="35">
        <v>744</v>
      </c>
      <c r="D34" s="37"/>
    </row>
    <row r="35" spans="1:4" x14ac:dyDescent="0.25">
      <c r="A35" s="35">
        <v>2</v>
      </c>
      <c r="B35" s="35" t="s">
        <v>139</v>
      </c>
      <c r="C35" s="35">
        <v>1674</v>
      </c>
      <c r="D35" s="35"/>
    </row>
    <row r="36" spans="1:4" x14ac:dyDescent="0.25">
      <c r="A36" s="35"/>
      <c r="B36" s="37" t="s">
        <v>137</v>
      </c>
      <c r="C36" s="37">
        <f>SUM(C34:C35)</f>
        <v>2418</v>
      </c>
      <c r="D36" s="37">
        <f>C36+D32</f>
        <v>60409.3</v>
      </c>
    </row>
    <row r="37" spans="1:4" x14ac:dyDescent="0.25">
      <c r="A37" s="35"/>
      <c r="B37" s="37" t="s">
        <v>15</v>
      </c>
      <c r="C37" s="37"/>
      <c r="D37" s="37"/>
    </row>
    <row r="38" spans="1:4" x14ac:dyDescent="0.25">
      <c r="A38" s="35">
        <v>1</v>
      </c>
      <c r="B38" s="35" t="s">
        <v>152</v>
      </c>
      <c r="C38" s="35">
        <f>2232+2790+1488</f>
        <v>6510</v>
      </c>
      <c r="D38" s="37">
        <f>C38+D36</f>
        <v>66919.3</v>
      </c>
    </row>
    <row r="39" spans="1:4" x14ac:dyDescent="0.25">
      <c r="A39" s="35"/>
      <c r="B39" s="35"/>
      <c r="C39" s="35"/>
      <c r="D39" s="37"/>
    </row>
    <row r="40" spans="1:4" x14ac:dyDescent="0.25">
      <c r="A40" s="35"/>
      <c r="B40" s="35"/>
      <c r="C40" s="35"/>
      <c r="D40" s="37"/>
    </row>
    <row r="41" spans="1:4" x14ac:dyDescent="0.25">
      <c r="A41" s="35"/>
      <c r="B41" s="37"/>
      <c r="C41" s="37"/>
      <c r="D41" s="37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B50" s="1"/>
    </row>
    <row r="57" spans="1:4" s="1" customFormat="1" x14ac:dyDescent="0.25">
      <c r="B57"/>
    </row>
    <row r="58" spans="1:4" x14ac:dyDescent="0.25">
      <c r="B5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workbookViewId="0">
      <selection activeCell="D11" sqref="D11"/>
    </sheetView>
  </sheetViews>
  <sheetFormatPr defaultRowHeight="15" x14ac:dyDescent="0.25"/>
  <cols>
    <col min="1" max="1" width="3.5703125" customWidth="1"/>
    <col min="2" max="2" width="52" customWidth="1"/>
    <col min="3" max="3" width="10" customWidth="1"/>
    <col min="4" max="4" width="13.42578125" customWidth="1"/>
  </cols>
  <sheetData>
    <row r="1" spans="1:8" ht="21" x14ac:dyDescent="0.35">
      <c r="A1" s="1"/>
      <c r="B1" s="61" t="s">
        <v>66</v>
      </c>
      <c r="C1" s="61"/>
      <c r="D1" s="61"/>
      <c r="E1" s="5"/>
      <c r="F1" s="5"/>
      <c r="G1" s="5"/>
      <c r="H1" s="5"/>
    </row>
    <row r="2" spans="1:8" ht="18.75" customHeight="1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ht="15.75" x14ac:dyDescent="0.25">
      <c r="A3" s="1"/>
      <c r="B3" s="61" t="s">
        <v>36</v>
      </c>
      <c r="C3" s="61"/>
      <c r="D3" s="61"/>
      <c r="E3" s="1"/>
      <c r="F3" s="1"/>
      <c r="G3" s="1"/>
      <c r="H3" s="1"/>
    </row>
    <row r="4" spans="1:8" x14ac:dyDescent="0.25">
      <c r="A4" s="6"/>
      <c r="B4" s="7" t="s">
        <v>0</v>
      </c>
      <c r="C4" s="6" t="s">
        <v>1</v>
      </c>
      <c r="D4" s="7" t="s">
        <v>26</v>
      </c>
      <c r="E4" s="1"/>
      <c r="F4" s="1"/>
      <c r="G4" s="1"/>
      <c r="H4" s="1"/>
    </row>
    <row r="5" spans="1:8" x14ac:dyDescent="0.25">
      <c r="A5" s="35"/>
      <c r="B5" s="37" t="s">
        <v>3</v>
      </c>
      <c r="C5" s="35"/>
      <c r="D5" s="36"/>
      <c r="E5" s="1"/>
      <c r="F5" s="1"/>
      <c r="G5" s="1"/>
      <c r="H5" s="1"/>
    </row>
    <row r="6" spans="1:8" ht="30" x14ac:dyDescent="0.25">
      <c r="A6" s="35">
        <v>1</v>
      </c>
      <c r="B6" s="35" t="s">
        <v>79</v>
      </c>
      <c r="C6" s="35">
        <v>8986</v>
      </c>
      <c r="D6" s="56">
        <f>C6</f>
        <v>8986</v>
      </c>
    </row>
    <row r="7" spans="1:8" s="4" customFormat="1" x14ac:dyDescent="0.25">
      <c r="A7" s="35"/>
      <c r="B7" s="37" t="s">
        <v>11</v>
      </c>
      <c r="C7" s="35"/>
      <c r="D7" s="56"/>
    </row>
    <row r="8" spans="1:8" s="4" customFormat="1" x14ac:dyDescent="0.25">
      <c r="A8" s="35">
        <v>1</v>
      </c>
      <c r="B8" s="35" t="s">
        <v>111</v>
      </c>
      <c r="C8" s="37">
        <v>18000</v>
      </c>
      <c r="D8" s="40">
        <f>C8+D6</f>
        <v>26986</v>
      </c>
    </row>
    <row r="9" spans="1:8" x14ac:dyDescent="0.25">
      <c r="A9" s="38"/>
      <c r="B9" s="40" t="s">
        <v>14</v>
      </c>
      <c r="C9" s="38"/>
      <c r="D9" s="40"/>
    </row>
    <row r="10" spans="1:8" x14ac:dyDescent="0.25">
      <c r="A10" s="40">
        <v>1</v>
      </c>
      <c r="B10" s="38" t="s">
        <v>142</v>
      </c>
      <c r="C10" s="38">
        <v>12850</v>
      </c>
      <c r="D10" s="40">
        <f>C10+D8</f>
        <v>39836</v>
      </c>
    </row>
    <row r="11" spans="1:8" x14ac:dyDescent="0.25">
      <c r="A11" s="40"/>
      <c r="B11" s="40"/>
      <c r="C11" s="38"/>
      <c r="D11" s="40"/>
    </row>
    <row r="12" spans="1:8" x14ac:dyDescent="0.25">
      <c r="A12" s="40"/>
      <c r="B12" s="38"/>
      <c r="C12" s="38"/>
      <c r="D12" s="40"/>
    </row>
    <row r="13" spans="1:8" x14ac:dyDescent="0.25">
      <c r="A13" s="40"/>
      <c r="B13" s="37"/>
      <c r="C13" s="38"/>
      <c r="D13" s="40"/>
    </row>
    <row r="14" spans="1:8" x14ac:dyDescent="0.25">
      <c r="A14" s="40"/>
      <c r="B14" s="35"/>
      <c r="C14" s="38"/>
      <c r="D14" s="40"/>
    </row>
    <row r="15" spans="1:8" x14ac:dyDescent="0.25">
      <c r="A15" s="38"/>
      <c r="B15" s="40"/>
      <c r="C15" s="38"/>
      <c r="D15" s="38"/>
    </row>
    <row r="16" spans="1:8" x14ac:dyDescent="0.25">
      <c r="A16" s="38"/>
      <c r="B16" s="38"/>
      <c r="C16" s="40"/>
      <c r="D16" s="40"/>
    </row>
    <row r="17" spans="1:4" x14ac:dyDescent="0.25">
      <c r="A17" s="38"/>
      <c r="B17" s="38"/>
      <c r="C17" s="38"/>
      <c r="D17" s="38"/>
    </row>
    <row r="18" spans="1:4" x14ac:dyDescent="0.25">
      <c r="A18" s="38"/>
      <c r="B18" s="38"/>
      <c r="C18" s="38"/>
      <c r="D18" s="38"/>
    </row>
    <row r="19" spans="1:4" x14ac:dyDescent="0.25">
      <c r="A19" s="38"/>
      <c r="B19" s="37"/>
      <c r="C19" s="40"/>
      <c r="D19" s="40"/>
    </row>
    <row r="20" spans="1:4" x14ac:dyDescent="0.25">
      <c r="A20" s="38"/>
      <c r="B20" s="40"/>
      <c r="C20" s="40"/>
      <c r="D20" s="40"/>
    </row>
    <row r="21" spans="1:4" x14ac:dyDescent="0.25">
      <c r="A21" s="38"/>
      <c r="B21" s="38"/>
      <c r="C21" s="38"/>
      <c r="D21" s="38"/>
    </row>
    <row r="22" spans="1:4" x14ac:dyDescent="0.25">
      <c r="A22" s="38"/>
      <c r="B22" s="38"/>
      <c r="C22" s="38"/>
      <c r="D22" s="38"/>
    </row>
    <row r="23" spans="1:4" x14ac:dyDescent="0.25">
      <c r="A23" s="38"/>
      <c r="B23" s="38"/>
      <c r="C23" s="38"/>
      <c r="D23" s="38"/>
    </row>
    <row r="24" spans="1:4" x14ac:dyDescent="0.25">
      <c r="A24" s="38"/>
      <c r="B24" s="57"/>
      <c r="C24" s="40"/>
      <c r="D24" s="40"/>
    </row>
    <row r="25" spans="1:4" x14ac:dyDescent="0.25">
      <c r="A25" s="38"/>
      <c r="B25" s="37"/>
      <c r="C25" s="38"/>
      <c r="D25" s="38"/>
    </row>
    <row r="26" spans="1:4" x14ac:dyDescent="0.25">
      <c r="A26" s="38"/>
      <c r="B26" s="35"/>
      <c r="C26" s="38"/>
      <c r="D26" s="38"/>
    </row>
    <row r="27" spans="1:4" x14ac:dyDescent="0.25">
      <c r="A27" s="38"/>
      <c r="B27" s="35"/>
      <c r="C27" s="38"/>
      <c r="D27" s="40"/>
    </row>
    <row r="28" spans="1:4" x14ac:dyDescent="0.25">
      <c r="A28" s="38"/>
      <c r="B28" s="35"/>
      <c r="C28" s="38"/>
      <c r="D28" s="38"/>
    </row>
    <row r="29" spans="1:4" x14ac:dyDescent="0.25">
      <c r="A29" s="38"/>
      <c r="B29" s="35"/>
      <c r="C29" s="38"/>
      <c r="D29" s="38"/>
    </row>
    <row r="30" spans="1:4" x14ac:dyDescent="0.25">
      <c r="A30" s="38"/>
      <c r="B30" s="35"/>
      <c r="C30" s="38"/>
      <c r="D30" s="38"/>
    </row>
    <row r="31" spans="1:4" x14ac:dyDescent="0.25">
      <c r="A31" s="38"/>
      <c r="B31" s="35"/>
      <c r="C31" s="38"/>
      <c r="D31" s="38"/>
    </row>
    <row r="32" spans="1:4" x14ac:dyDescent="0.25">
      <c r="A32" s="38"/>
      <c r="B32" s="37"/>
      <c r="C32" s="40"/>
      <c r="D32" s="40"/>
    </row>
    <row r="33" spans="1:4" x14ac:dyDescent="0.25">
      <c r="A33" s="38"/>
      <c r="B33" s="37"/>
      <c r="C33" s="40"/>
      <c r="D33" s="40"/>
    </row>
    <row r="34" spans="1:4" x14ac:dyDescent="0.25">
      <c r="A34" s="13"/>
      <c r="B34" s="16"/>
      <c r="C34" s="13"/>
      <c r="D34" s="13"/>
    </row>
    <row r="35" spans="1:4" x14ac:dyDescent="0.25">
      <c r="A35" s="13"/>
      <c r="B35" s="16"/>
      <c r="C35" s="13"/>
      <c r="D35" s="13"/>
    </row>
    <row r="36" spans="1:4" x14ac:dyDescent="0.25">
      <c r="A36" s="13"/>
      <c r="B36" s="16"/>
      <c r="C36" s="13"/>
      <c r="D36" s="13"/>
    </row>
    <row r="37" spans="1:4" x14ac:dyDescent="0.25">
      <c r="A37" s="13"/>
      <c r="B37" s="16"/>
      <c r="C37" s="13"/>
      <c r="D37" s="13"/>
    </row>
    <row r="38" spans="1:4" x14ac:dyDescent="0.25">
      <c r="A38" s="13"/>
      <c r="B38" s="14"/>
      <c r="C38" s="15"/>
      <c r="D38" s="15"/>
    </row>
    <row r="39" spans="1:4" x14ac:dyDescent="0.25">
      <c r="A39" s="13"/>
      <c r="B39" s="14"/>
      <c r="C39" s="13"/>
      <c r="D39" s="13"/>
    </row>
    <row r="40" spans="1:4" x14ac:dyDescent="0.25">
      <c r="A40" s="13"/>
      <c r="B40" s="16"/>
      <c r="C40" s="13"/>
      <c r="D40" s="13"/>
    </row>
    <row r="41" spans="1:4" x14ac:dyDescent="0.25">
      <c r="A41" s="13"/>
      <c r="B41" s="16"/>
      <c r="C41" s="13"/>
      <c r="D41" s="13"/>
    </row>
    <row r="42" spans="1:4" x14ac:dyDescent="0.25">
      <c r="A42" s="13"/>
      <c r="B42" s="16"/>
      <c r="C42" s="13"/>
      <c r="D42" s="13"/>
    </row>
    <row r="43" spans="1:4" x14ac:dyDescent="0.25">
      <c r="A43" s="13"/>
      <c r="B43" s="14"/>
      <c r="C43" s="15"/>
      <c r="D43" s="15"/>
    </row>
    <row r="44" spans="1:4" x14ac:dyDescent="0.25">
      <c r="A44" s="13"/>
      <c r="B44" s="13"/>
      <c r="C44" s="13"/>
      <c r="D44" s="13"/>
    </row>
    <row r="45" spans="1:4" x14ac:dyDescent="0.25">
      <c r="A45" s="13"/>
      <c r="B45" s="13"/>
      <c r="C45" s="13"/>
      <c r="D45" s="13"/>
    </row>
    <row r="46" spans="1:4" x14ac:dyDescent="0.25">
      <c r="A46" s="13"/>
      <c r="B46" s="13"/>
      <c r="C46" s="13"/>
      <c r="D46" s="13"/>
    </row>
    <row r="47" spans="1:4" x14ac:dyDescent="0.25">
      <c r="A47" s="13"/>
      <c r="B47" s="13"/>
      <c r="C47" s="13"/>
      <c r="D47" s="13"/>
    </row>
    <row r="48" spans="1:4" x14ac:dyDescent="0.25">
      <c r="A48" s="13"/>
      <c r="B48" s="13"/>
      <c r="C48" s="13"/>
      <c r="D48" s="13"/>
    </row>
    <row r="49" spans="1:4" x14ac:dyDescent="0.25">
      <c r="A49" s="13"/>
      <c r="B49" s="13"/>
      <c r="C49" s="13"/>
      <c r="D49" s="13"/>
    </row>
    <row r="50" spans="1:4" x14ac:dyDescent="0.25">
      <c r="A50" s="13"/>
      <c r="B50" s="13"/>
      <c r="C50" s="13"/>
      <c r="D50" s="13"/>
    </row>
    <row r="51" spans="1:4" x14ac:dyDescent="0.25">
      <c r="A51" s="13"/>
      <c r="B51" s="13"/>
      <c r="C51" s="13"/>
      <c r="D51" s="13"/>
    </row>
    <row r="52" spans="1:4" x14ac:dyDescent="0.25">
      <c r="A52" s="13"/>
      <c r="B52" s="13"/>
      <c r="C52" s="13"/>
      <c r="D52" s="13"/>
    </row>
    <row r="53" spans="1:4" x14ac:dyDescent="0.25">
      <c r="A53" s="13"/>
      <c r="B53" s="13"/>
      <c r="C53" s="13"/>
      <c r="D53" s="13"/>
    </row>
    <row r="54" spans="1:4" x14ac:dyDescent="0.25">
      <c r="A54" s="13"/>
      <c r="B54" s="13"/>
      <c r="C54" s="13"/>
      <c r="D54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>
      <selection activeCell="B11" sqref="B11"/>
    </sheetView>
  </sheetViews>
  <sheetFormatPr defaultRowHeight="15" x14ac:dyDescent="0.25"/>
  <cols>
    <col min="1" max="1" width="6.140625" customWidth="1"/>
    <col min="2" max="2" width="45.5703125" customWidth="1"/>
  </cols>
  <sheetData>
    <row r="1" spans="1:4" ht="15.75" x14ac:dyDescent="0.25">
      <c r="A1" s="1"/>
      <c r="B1" s="61" t="s">
        <v>66</v>
      </c>
      <c r="C1" s="61"/>
      <c r="D1" s="61"/>
    </row>
    <row r="2" spans="1:4" x14ac:dyDescent="0.25">
      <c r="A2" s="1"/>
      <c r="B2" s="2" t="s">
        <v>4</v>
      </c>
      <c r="C2" s="1"/>
      <c r="D2" s="1"/>
    </row>
    <row r="3" spans="1:4" ht="15.75" x14ac:dyDescent="0.25">
      <c r="A3" s="1"/>
      <c r="B3" s="60" t="s">
        <v>31</v>
      </c>
      <c r="C3" s="60"/>
      <c r="D3" s="60"/>
    </row>
    <row r="4" spans="1:4" ht="26.25" x14ac:dyDescent="0.25">
      <c r="A4" s="6"/>
      <c r="B4" s="7" t="s">
        <v>0</v>
      </c>
      <c r="C4" s="7" t="s">
        <v>1</v>
      </c>
      <c r="D4" s="7" t="s">
        <v>26</v>
      </c>
    </row>
    <row r="5" spans="1:4" x14ac:dyDescent="0.25">
      <c r="A5" s="36"/>
      <c r="B5" s="37"/>
      <c r="C5" s="36"/>
      <c r="D5" s="36"/>
    </row>
    <row r="6" spans="1:4" x14ac:dyDescent="0.25">
      <c r="A6" s="35"/>
      <c r="B6" s="35"/>
      <c r="C6" s="35"/>
      <c r="D6" s="35"/>
    </row>
    <row r="7" spans="1:4" x14ac:dyDescent="0.25">
      <c r="A7" s="35"/>
      <c r="B7" s="37"/>
      <c r="C7" s="35"/>
      <c r="D7" s="35"/>
    </row>
    <row r="8" spans="1:4" x14ac:dyDescent="0.25">
      <c r="A8" s="35"/>
      <c r="B8" s="35"/>
      <c r="C8" s="35"/>
      <c r="D8" s="35"/>
    </row>
    <row r="9" spans="1:4" x14ac:dyDescent="0.25">
      <c r="A9" s="35"/>
      <c r="B9" s="35"/>
      <c r="C9" s="35"/>
      <c r="D9" s="35"/>
    </row>
    <row r="10" spans="1:4" x14ac:dyDescent="0.25">
      <c r="A10" s="35"/>
      <c r="B10" s="37"/>
      <c r="C10" s="37"/>
      <c r="D10" s="37"/>
    </row>
    <row r="11" spans="1:4" x14ac:dyDescent="0.25">
      <c r="A11" s="35"/>
      <c r="B11" s="35"/>
      <c r="C11" s="35"/>
      <c r="D11" s="35"/>
    </row>
    <row r="12" spans="1:4" x14ac:dyDescent="0.25">
      <c r="A12" s="35"/>
      <c r="B12" s="35"/>
      <c r="C12" s="35"/>
      <c r="D12" s="35"/>
    </row>
    <row r="13" spans="1:4" x14ac:dyDescent="0.25">
      <c r="A13" s="35"/>
      <c r="B13" s="35"/>
      <c r="C13" s="35"/>
      <c r="D13" s="35"/>
    </row>
    <row r="14" spans="1:4" x14ac:dyDescent="0.25">
      <c r="A14" s="37"/>
      <c r="B14" s="37"/>
      <c r="C14" s="37"/>
      <c r="D14" s="37"/>
    </row>
    <row r="15" spans="1:4" x14ac:dyDescent="0.25">
      <c r="A15" s="38"/>
      <c r="B15" s="39"/>
      <c r="C15" s="38"/>
      <c r="D15" s="40"/>
    </row>
    <row r="16" spans="1:4" x14ac:dyDescent="0.25">
      <c r="A16" s="38"/>
      <c r="B16" s="39"/>
      <c r="C16" s="38"/>
      <c r="D16" s="40"/>
    </row>
    <row r="17" spans="1:4" x14ac:dyDescent="0.25">
      <c r="A17" s="40"/>
      <c r="B17" s="37"/>
      <c r="C17" s="40"/>
      <c r="D17" s="40"/>
    </row>
    <row r="18" spans="1:4" x14ac:dyDescent="0.25">
      <c r="A18" s="35"/>
      <c r="B18" s="37"/>
      <c r="C18" s="35"/>
      <c r="D18" s="38"/>
    </row>
    <row r="19" spans="1:4" x14ac:dyDescent="0.25">
      <c r="A19" s="35"/>
      <c r="B19" s="35"/>
      <c r="C19" s="35"/>
      <c r="D19" s="43"/>
    </row>
    <row r="20" spans="1:4" x14ac:dyDescent="0.25">
      <c r="A20" s="41"/>
      <c r="B20" s="41"/>
      <c r="C20" s="41"/>
      <c r="D20" s="42"/>
    </row>
    <row r="21" spans="1:4" x14ac:dyDescent="0.25">
      <c r="A21" s="35"/>
      <c r="B21" s="35"/>
      <c r="C21" s="35"/>
      <c r="D21" s="38"/>
    </row>
    <row r="22" spans="1:4" x14ac:dyDescent="0.25">
      <c r="A22" s="38"/>
      <c r="B22" s="37"/>
      <c r="C22" s="40"/>
      <c r="D22" s="40"/>
    </row>
    <row r="23" spans="1:4" x14ac:dyDescent="0.25">
      <c r="A23" s="38"/>
      <c r="B23" s="37"/>
      <c r="C23" s="38"/>
      <c r="D23" s="38"/>
    </row>
    <row r="24" spans="1:4" x14ac:dyDescent="0.25">
      <c r="A24" s="35"/>
      <c r="B24" s="35"/>
      <c r="C24" s="35"/>
      <c r="D24" s="38"/>
    </row>
    <row r="25" spans="1:4" x14ac:dyDescent="0.25">
      <c r="A25" s="38"/>
      <c r="B25" s="35"/>
      <c r="C25" s="35"/>
      <c r="D25" s="38"/>
    </row>
    <row r="26" spans="1:4" x14ac:dyDescent="0.25">
      <c r="A26" s="38"/>
      <c r="B26" s="37"/>
      <c r="C26" s="40"/>
      <c r="D26" s="40"/>
    </row>
    <row r="27" spans="1:4" x14ac:dyDescent="0.25">
      <c r="A27" s="38"/>
      <c r="B27" s="37"/>
      <c r="C27" s="38"/>
      <c r="D27" s="38"/>
    </row>
    <row r="28" spans="1:4" x14ac:dyDescent="0.25">
      <c r="A28" s="38"/>
      <c r="B28" s="35"/>
      <c r="C28" s="38"/>
      <c r="D28" s="38"/>
    </row>
    <row r="29" spans="1:4" x14ac:dyDescent="0.25">
      <c r="A29" s="38"/>
      <c r="B29" s="35"/>
      <c r="C29" s="38"/>
      <c r="D29" s="40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5"/>
  <sheetViews>
    <sheetView workbookViewId="0">
      <selection activeCell="B16" sqref="B16:C17"/>
    </sheetView>
  </sheetViews>
  <sheetFormatPr defaultRowHeight="15" x14ac:dyDescent="0.25"/>
  <cols>
    <col min="1" max="1" width="4" customWidth="1"/>
    <col min="2" max="2" width="49.7109375" customWidth="1"/>
    <col min="3" max="3" width="12.42578125" customWidth="1"/>
    <col min="4" max="4" width="13" customWidth="1"/>
  </cols>
  <sheetData>
    <row r="1" spans="1:8" ht="21" x14ac:dyDescent="0.35">
      <c r="A1" s="1"/>
      <c r="B1" s="61" t="s">
        <v>68</v>
      </c>
      <c r="C1" s="61"/>
      <c r="D1" s="61"/>
      <c r="E1" s="5"/>
      <c r="F1" s="5"/>
      <c r="G1" s="5"/>
      <c r="H1" s="5"/>
    </row>
    <row r="2" spans="1:8" ht="15.75" x14ac:dyDescent="0.25">
      <c r="A2" s="1"/>
      <c r="B2" s="3" t="s">
        <v>4</v>
      </c>
      <c r="C2" s="1"/>
      <c r="D2" s="1"/>
      <c r="E2" s="1"/>
      <c r="F2" s="1"/>
      <c r="G2" s="1"/>
      <c r="H2" s="1"/>
    </row>
    <row r="3" spans="1:8" ht="15.75" x14ac:dyDescent="0.25">
      <c r="A3" s="1"/>
      <c r="B3" s="61" t="s">
        <v>37</v>
      </c>
      <c r="C3" s="61"/>
      <c r="D3" s="61"/>
      <c r="E3" s="1"/>
      <c r="F3" s="1"/>
      <c r="G3" s="1"/>
      <c r="H3" s="1"/>
    </row>
    <row r="4" spans="1:8" x14ac:dyDescent="0.25">
      <c r="A4" s="6"/>
      <c r="B4" s="7" t="s">
        <v>0</v>
      </c>
      <c r="C4" s="7" t="s">
        <v>1</v>
      </c>
      <c r="D4" s="6" t="s">
        <v>26</v>
      </c>
      <c r="E4" s="1"/>
      <c r="F4" s="1"/>
      <c r="G4" s="1"/>
      <c r="H4" s="1"/>
    </row>
    <row r="5" spans="1:8" x14ac:dyDescent="0.25">
      <c r="A5" s="36"/>
      <c r="B5" s="37" t="s">
        <v>2</v>
      </c>
      <c r="C5" s="35"/>
      <c r="D5" s="36"/>
      <c r="E5" s="1"/>
      <c r="F5" s="1"/>
      <c r="G5" s="1"/>
      <c r="H5" s="1"/>
    </row>
    <row r="6" spans="1:8" ht="30" x14ac:dyDescent="0.25">
      <c r="A6" s="35">
        <v>1</v>
      </c>
      <c r="B6" s="35" t="s">
        <v>69</v>
      </c>
      <c r="C6" s="35">
        <f>10028+6155</f>
        <v>16183</v>
      </c>
      <c r="D6" s="58"/>
      <c r="E6" s="1"/>
      <c r="F6" s="1"/>
      <c r="G6" s="1"/>
      <c r="H6" s="1"/>
    </row>
    <row r="7" spans="1:8" x14ac:dyDescent="0.25">
      <c r="A7" s="56">
        <v>2</v>
      </c>
      <c r="B7" s="35" t="s">
        <v>70</v>
      </c>
      <c r="C7" s="35">
        <v>8724</v>
      </c>
      <c r="D7" s="56"/>
    </row>
    <row r="8" spans="1:8" s="4" customFormat="1" x14ac:dyDescent="0.25">
      <c r="A8" s="38"/>
      <c r="B8" s="40" t="s">
        <v>63</v>
      </c>
      <c r="C8" s="40">
        <f>SUM(C6:C7)</f>
        <v>24907</v>
      </c>
      <c r="D8" s="40">
        <f>C8</f>
        <v>24907</v>
      </c>
    </row>
    <row r="9" spans="1:8" x14ac:dyDescent="0.25">
      <c r="A9" s="38"/>
      <c r="B9" s="37" t="s">
        <v>9</v>
      </c>
      <c r="C9" s="38"/>
      <c r="D9" s="40"/>
    </row>
    <row r="10" spans="1:8" ht="30" x14ac:dyDescent="0.25">
      <c r="A10" s="38">
        <v>1</v>
      </c>
      <c r="B10" s="35" t="s">
        <v>97</v>
      </c>
      <c r="C10" s="40">
        <v>53755.199999999997</v>
      </c>
      <c r="D10" s="40">
        <f>C10+D8</f>
        <v>78662.2</v>
      </c>
      <c r="G10" t="s">
        <v>27</v>
      </c>
    </row>
    <row r="11" spans="1:8" x14ac:dyDescent="0.25">
      <c r="A11" s="38"/>
      <c r="B11" s="40" t="s">
        <v>10</v>
      </c>
      <c r="C11" s="38"/>
      <c r="D11" s="40"/>
    </row>
    <row r="12" spans="1:8" x14ac:dyDescent="0.25">
      <c r="A12" s="38">
        <v>1</v>
      </c>
      <c r="B12" s="38" t="s">
        <v>105</v>
      </c>
      <c r="C12" s="38">
        <v>9553.6</v>
      </c>
      <c r="D12" s="38"/>
    </row>
    <row r="13" spans="1:8" x14ac:dyDescent="0.25">
      <c r="A13" s="38">
        <v>2</v>
      </c>
      <c r="B13" s="38" t="s">
        <v>106</v>
      </c>
      <c r="C13" s="38">
        <v>89282.8</v>
      </c>
      <c r="D13" s="40"/>
    </row>
    <row r="14" spans="1:8" x14ac:dyDescent="0.25">
      <c r="A14" s="38"/>
      <c r="B14" s="37" t="s">
        <v>101</v>
      </c>
      <c r="C14" s="40">
        <f>SUM(C12:C13)</f>
        <v>98836.400000000009</v>
      </c>
      <c r="D14" s="40">
        <f>C14+D10</f>
        <v>177498.6</v>
      </c>
    </row>
    <row r="15" spans="1:8" x14ac:dyDescent="0.25">
      <c r="A15" s="38"/>
      <c r="B15" s="35" t="s">
        <v>11</v>
      </c>
      <c r="C15" s="40"/>
      <c r="D15" s="40"/>
    </row>
    <row r="16" spans="1:8" x14ac:dyDescent="0.25">
      <c r="A16" s="38">
        <v>1</v>
      </c>
      <c r="B16" s="35" t="s">
        <v>112</v>
      </c>
      <c r="C16" s="38">
        <v>9987</v>
      </c>
      <c r="D16" s="40"/>
    </row>
    <row r="17" spans="1:7" x14ac:dyDescent="0.25">
      <c r="A17" s="38">
        <v>2</v>
      </c>
      <c r="B17" s="35" t="s">
        <v>113</v>
      </c>
      <c r="C17" s="38">
        <v>123550.55</v>
      </c>
      <c r="D17" s="40"/>
    </row>
    <row r="18" spans="1:7" x14ac:dyDescent="0.25">
      <c r="A18" s="38"/>
      <c r="B18" s="37" t="s">
        <v>108</v>
      </c>
      <c r="C18" s="40">
        <f>SUM(C16:C17)</f>
        <v>133537.54999999999</v>
      </c>
      <c r="D18" s="40">
        <f>C18+D14</f>
        <v>311036.15000000002</v>
      </c>
    </row>
    <row r="19" spans="1:7" x14ac:dyDescent="0.25">
      <c r="A19" s="38"/>
      <c r="B19" s="35"/>
      <c r="C19" s="40"/>
      <c r="D19" s="40"/>
    </row>
    <row r="20" spans="1:7" x14ac:dyDescent="0.25">
      <c r="A20" s="38"/>
      <c r="B20" s="37"/>
      <c r="C20" s="38"/>
      <c r="D20" s="38"/>
    </row>
    <row r="21" spans="1:7" x14ac:dyDescent="0.25">
      <c r="A21" s="38"/>
      <c r="B21" s="38"/>
      <c r="C21" s="38"/>
      <c r="D21" s="40"/>
    </row>
    <row r="22" spans="1:7" x14ac:dyDescent="0.25">
      <c r="A22" s="38"/>
      <c r="B22" s="38"/>
      <c r="C22" s="38"/>
      <c r="D22" s="40"/>
    </row>
    <row r="23" spans="1:7" x14ac:dyDescent="0.25">
      <c r="A23" s="38"/>
      <c r="B23" s="38"/>
      <c r="C23" s="38"/>
      <c r="D23" s="38"/>
    </row>
    <row r="24" spans="1:7" x14ac:dyDescent="0.25">
      <c r="A24" s="38"/>
      <c r="B24" s="40"/>
      <c r="C24" s="40"/>
      <c r="D24" s="40"/>
    </row>
    <row r="25" spans="1:7" x14ac:dyDescent="0.25">
      <c r="A25" s="38"/>
      <c r="B25" s="35"/>
      <c r="C25" s="40"/>
      <c r="D25" s="40"/>
    </row>
    <row r="26" spans="1:7" x14ac:dyDescent="0.25">
      <c r="A26" s="38"/>
      <c r="B26" s="35"/>
      <c r="C26" s="38"/>
      <c r="D26" s="38"/>
    </row>
    <row r="27" spans="1:7" x14ac:dyDescent="0.25">
      <c r="A27" s="38"/>
      <c r="B27" s="40"/>
      <c r="C27" s="38"/>
      <c r="D27" s="38"/>
    </row>
    <row r="28" spans="1:7" x14ac:dyDescent="0.25">
      <c r="A28" s="38"/>
      <c r="B28" s="40"/>
      <c r="C28" s="40"/>
      <c r="D28" s="40"/>
    </row>
    <row r="29" spans="1:7" x14ac:dyDescent="0.25">
      <c r="A29" s="38"/>
      <c r="B29" s="39"/>
      <c r="C29" s="38"/>
      <c r="D29" s="38"/>
    </row>
    <row r="30" spans="1:7" x14ac:dyDescent="0.25">
      <c r="A30" s="38"/>
      <c r="B30" s="40"/>
      <c r="C30" s="38"/>
      <c r="D30" s="38"/>
    </row>
    <row r="31" spans="1:7" x14ac:dyDescent="0.25">
      <c r="A31" s="38"/>
      <c r="B31" s="40"/>
      <c r="C31" s="40"/>
      <c r="D31" s="40"/>
      <c r="F31" s="18"/>
      <c r="G31" s="18"/>
    </row>
    <row r="32" spans="1:7" x14ac:dyDescent="0.25">
      <c r="A32" s="38"/>
      <c r="B32" s="35"/>
      <c r="C32" s="38"/>
      <c r="D32" s="38"/>
    </row>
    <row r="33" spans="1:4" x14ac:dyDescent="0.25">
      <c r="A33" s="13"/>
      <c r="B33" s="15"/>
      <c r="C33" s="13"/>
      <c r="D33" s="13"/>
    </row>
    <row r="34" spans="1:4" x14ac:dyDescent="0.25">
      <c r="A34" s="13"/>
      <c r="B34" s="13"/>
      <c r="C34" s="15"/>
      <c r="D34" s="15"/>
    </row>
    <row r="35" spans="1:4" x14ac:dyDescent="0.25">
      <c r="A35" s="13"/>
      <c r="B35" s="17"/>
      <c r="C35" s="13"/>
      <c r="D35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Y35"/>
  <sheetViews>
    <sheetView tabSelected="1" workbookViewId="0">
      <selection activeCell="M10" sqref="M10"/>
    </sheetView>
  </sheetViews>
  <sheetFormatPr defaultRowHeight="15" x14ac:dyDescent="0.25"/>
  <cols>
    <col min="1" max="1" width="18.5703125" style="1" customWidth="1"/>
    <col min="2" max="2" width="9.28515625" style="10" customWidth="1"/>
    <col min="3" max="3" width="9" customWidth="1"/>
    <col min="4" max="4" width="9.85546875" customWidth="1"/>
    <col min="5" max="5" width="10.5703125" customWidth="1"/>
    <col min="6" max="6" width="9.85546875" customWidth="1"/>
    <col min="7" max="7" width="10.28515625" customWidth="1"/>
    <col min="8" max="8" width="9.85546875" customWidth="1"/>
    <col min="9" max="9" width="10.42578125" customWidth="1"/>
    <col min="10" max="10" width="9.28515625" customWidth="1"/>
    <col min="11" max="11" width="9.85546875" customWidth="1"/>
    <col min="12" max="12" width="9" customWidth="1"/>
    <col min="13" max="13" width="10" customWidth="1"/>
    <col min="14" max="14" width="10.42578125" style="10" customWidth="1"/>
  </cols>
  <sheetData>
    <row r="1" spans="1:25" x14ac:dyDescent="0.25">
      <c r="A1" s="62" t="s">
        <v>65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25" ht="15" customHeight="1" x14ac:dyDescent="0.25">
      <c r="A2" s="45" t="s">
        <v>24</v>
      </c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6"/>
    </row>
    <row r="3" spans="1:25" s="11" customFormat="1" ht="15" customHeight="1" x14ac:dyDescent="0.25">
      <c r="A3" s="7"/>
      <c r="B3" s="48" t="s">
        <v>2</v>
      </c>
      <c r="C3" s="49" t="s">
        <v>6</v>
      </c>
      <c r="D3" s="49" t="s">
        <v>3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49" t="s">
        <v>12</v>
      </c>
      <c r="K3" s="49" t="s">
        <v>13</v>
      </c>
      <c r="L3" s="49" t="s">
        <v>14</v>
      </c>
      <c r="M3" s="49" t="s">
        <v>15</v>
      </c>
      <c r="N3" s="48" t="s">
        <v>16</v>
      </c>
    </row>
    <row r="4" spans="1:25" ht="24.95" customHeight="1" x14ac:dyDescent="0.25">
      <c r="A4" s="6" t="s">
        <v>59</v>
      </c>
      <c r="B4" s="50">
        <f>B5+B6+B8</f>
        <v>29045.769999999997</v>
      </c>
      <c r="C4" s="50">
        <f t="shared" ref="C4:M4" si="0">C5+C6+C8</f>
        <v>29045.769999999997</v>
      </c>
      <c r="D4" s="50">
        <f t="shared" si="0"/>
        <v>29045.769999999997</v>
      </c>
      <c r="E4" s="50">
        <f>E5+E6+E7+E8</f>
        <v>32385.769999999997</v>
      </c>
      <c r="F4" s="50">
        <f t="shared" si="0"/>
        <v>29045.769999999997</v>
      </c>
      <c r="G4" s="50">
        <f t="shared" si="0"/>
        <v>29045.769999999997</v>
      </c>
      <c r="H4" s="50">
        <f t="shared" si="0"/>
        <v>29045.769999999997</v>
      </c>
      <c r="I4" s="50">
        <f t="shared" si="0"/>
        <v>29045.769999999997</v>
      </c>
      <c r="J4" s="50">
        <f t="shared" si="0"/>
        <v>29045.769999999997</v>
      </c>
      <c r="K4" s="50">
        <f t="shared" si="0"/>
        <v>29045.769999999997</v>
      </c>
      <c r="L4" s="50">
        <f t="shared" si="0"/>
        <v>29045.769999999997</v>
      </c>
      <c r="M4" s="50">
        <f t="shared" si="0"/>
        <v>29045.769999999997</v>
      </c>
      <c r="N4" s="50">
        <f>N5+N6+N8</f>
        <v>351889.24</v>
      </c>
    </row>
    <row r="5" spans="1:25" ht="24.95" customHeight="1" x14ac:dyDescent="0.25">
      <c r="A5" s="6" t="s">
        <v>17</v>
      </c>
      <c r="B5" s="51">
        <v>12981.8</v>
      </c>
      <c r="C5" s="9">
        <v>12981.8</v>
      </c>
      <c r="D5" s="9">
        <v>12981.8</v>
      </c>
      <c r="E5" s="9">
        <v>12981.8</v>
      </c>
      <c r="F5" s="9">
        <v>12981.8</v>
      </c>
      <c r="G5" s="9">
        <v>12981.8</v>
      </c>
      <c r="H5" s="9">
        <v>12981.8</v>
      </c>
      <c r="I5" s="51">
        <v>12981.8</v>
      </c>
      <c r="J5" s="51">
        <v>12981.8</v>
      </c>
      <c r="K5" s="51">
        <v>12981.8</v>
      </c>
      <c r="L5" s="51">
        <v>12981.8</v>
      </c>
      <c r="M5" s="51">
        <v>12981.8</v>
      </c>
      <c r="N5" s="51">
        <f t="shared" ref="N5:N23" si="1">SUM(B5:M5)</f>
        <v>155781.6</v>
      </c>
    </row>
    <row r="6" spans="1:25" ht="24.95" customHeight="1" x14ac:dyDescent="0.25">
      <c r="A6" s="6" t="s">
        <v>34</v>
      </c>
      <c r="B6" s="51">
        <v>16063.97</v>
      </c>
      <c r="C6" s="9">
        <v>16063.97</v>
      </c>
      <c r="D6" s="9">
        <v>16063.97</v>
      </c>
      <c r="E6" s="9">
        <v>16063.97</v>
      </c>
      <c r="F6" s="9">
        <v>16063.97</v>
      </c>
      <c r="G6" s="9">
        <v>16063.97</v>
      </c>
      <c r="H6" s="9">
        <v>16063.97</v>
      </c>
      <c r="I6" s="9">
        <v>16063.97</v>
      </c>
      <c r="J6" s="51">
        <v>16063.97</v>
      </c>
      <c r="K6" s="51">
        <v>16063.97</v>
      </c>
      <c r="L6" s="9">
        <v>16063.97</v>
      </c>
      <c r="M6" s="9">
        <v>16063.97</v>
      </c>
      <c r="N6" s="51">
        <f>SUM(B6:M6)</f>
        <v>192767.63999999998</v>
      </c>
    </row>
    <row r="7" spans="1:25" ht="24.95" customHeight="1" x14ac:dyDescent="0.25">
      <c r="A7" s="6" t="s">
        <v>61</v>
      </c>
      <c r="B7" s="51"/>
      <c r="C7" s="9"/>
      <c r="D7" s="9"/>
      <c r="E7" s="9"/>
      <c r="F7" s="9"/>
      <c r="G7" s="9"/>
      <c r="H7" s="9"/>
      <c r="I7" s="9"/>
      <c r="J7" s="51"/>
      <c r="K7" s="51"/>
      <c r="L7" s="9"/>
      <c r="M7" s="9"/>
      <c r="N7" s="51"/>
    </row>
    <row r="8" spans="1:25" ht="15.95" customHeight="1" x14ac:dyDescent="0.25">
      <c r="A8" s="6" t="s">
        <v>32</v>
      </c>
      <c r="B8" s="51"/>
      <c r="C8" s="9"/>
      <c r="D8" s="9"/>
      <c r="E8" s="9">
        <v>3340</v>
      </c>
      <c r="F8" s="9"/>
      <c r="G8" s="9"/>
      <c r="H8" s="9"/>
      <c r="I8" s="9"/>
      <c r="J8" s="51"/>
      <c r="K8" s="51"/>
      <c r="L8" s="9"/>
      <c r="M8" s="9"/>
      <c r="N8" s="51">
        <f>SUM(B8:M8)</f>
        <v>3340</v>
      </c>
    </row>
    <row r="9" spans="1:25" ht="25.5" customHeight="1" x14ac:dyDescent="0.25">
      <c r="A9" s="8" t="s">
        <v>18</v>
      </c>
      <c r="B9" s="50">
        <f>B10+B11+B12+B13</f>
        <v>14380.810000000001</v>
      </c>
      <c r="C9" s="50">
        <f>C10+C11+C12+C13</f>
        <v>20781.449999999997</v>
      </c>
      <c r="D9" s="50">
        <f t="shared" ref="D9:M9" si="2">D10+D11+D12+D13</f>
        <v>18154.449999999997</v>
      </c>
      <c r="E9" s="50">
        <f t="shared" si="2"/>
        <v>25153.579999999998</v>
      </c>
      <c r="F9" s="50">
        <f t="shared" si="2"/>
        <v>32100.77</v>
      </c>
      <c r="G9" s="50">
        <f t="shared" si="2"/>
        <v>9277.99</v>
      </c>
      <c r="H9" s="50">
        <f t="shared" si="2"/>
        <v>20525.699999999997</v>
      </c>
      <c r="I9" s="50">
        <f t="shared" si="2"/>
        <v>9328.6</v>
      </c>
      <c r="J9" s="50">
        <f t="shared" si="2"/>
        <v>23328.9</v>
      </c>
      <c r="K9" s="50">
        <f t="shared" si="2"/>
        <v>29686.59</v>
      </c>
      <c r="L9" s="50">
        <f t="shared" si="2"/>
        <v>27110.760000000002</v>
      </c>
      <c r="M9" s="50">
        <f t="shared" si="2"/>
        <v>30095.08</v>
      </c>
      <c r="N9" s="50">
        <f t="shared" si="1"/>
        <v>259924.68</v>
      </c>
    </row>
    <row r="10" spans="1:25" ht="15" customHeight="1" x14ac:dyDescent="0.25">
      <c r="A10" s="6" t="s">
        <v>57</v>
      </c>
      <c r="B10" s="51">
        <v>6994.92</v>
      </c>
      <c r="C10" s="9">
        <v>12868.92</v>
      </c>
      <c r="D10" s="9">
        <v>10954.92</v>
      </c>
      <c r="E10" s="9">
        <v>14471.92</v>
      </c>
      <c r="F10" s="9">
        <v>6061.42</v>
      </c>
      <c r="G10" s="9">
        <v>2902.92</v>
      </c>
      <c r="H10" s="9">
        <v>5614.62</v>
      </c>
      <c r="I10" s="9">
        <v>2530.92</v>
      </c>
      <c r="J10" s="51">
        <v>14471.95</v>
      </c>
      <c r="K10" s="51">
        <v>13424.42</v>
      </c>
      <c r="L10" s="9">
        <v>17677.52</v>
      </c>
      <c r="M10" s="9">
        <v>11805.72</v>
      </c>
      <c r="N10" s="50">
        <f t="shared" ref="N10:N15" si="3">SUM(B10:M10)</f>
        <v>119780.17</v>
      </c>
    </row>
    <row r="11" spans="1:25" ht="15" customHeight="1" x14ac:dyDescent="0.25">
      <c r="A11" s="6" t="s">
        <v>58</v>
      </c>
      <c r="B11" s="52">
        <v>2232</v>
      </c>
      <c r="C11" s="9">
        <v>5148</v>
      </c>
      <c r="D11" s="9">
        <v>5208</v>
      </c>
      <c r="E11" s="9">
        <v>2232</v>
      </c>
      <c r="F11" s="9">
        <v>23272.400000000001</v>
      </c>
      <c r="G11" s="9">
        <v>4000</v>
      </c>
      <c r="H11" s="9"/>
      <c r="I11" s="9">
        <v>3623.5</v>
      </c>
      <c r="J11" s="51">
        <v>2907.3</v>
      </c>
      <c r="K11" s="51">
        <v>9368.1</v>
      </c>
      <c r="L11" s="9">
        <v>2418</v>
      </c>
      <c r="M11" s="9">
        <v>6510</v>
      </c>
      <c r="N11" s="50">
        <f t="shared" si="3"/>
        <v>66919.3</v>
      </c>
    </row>
    <row r="12" spans="1:25" ht="15" customHeight="1" x14ac:dyDescent="0.35">
      <c r="A12" s="53" t="s">
        <v>29</v>
      </c>
      <c r="B12" s="52"/>
      <c r="C12" s="9">
        <v>1577</v>
      </c>
      <c r="D12" s="9">
        <v>804</v>
      </c>
      <c r="E12" s="9">
        <v>2702</v>
      </c>
      <c r="F12" s="9"/>
      <c r="G12" s="9"/>
      <c r="H12" s="9">
        <v>7584</v>
      </c>
      <c r="I12" s="9">
        <v>1191</v>
      </c>
      <c r="J12" s="51">
        <v>392</v>
      </c>
      <c r="K12" s="51">
        <v>2143.94</v>
      </c>
      <c r="L12" s="9">
        <v>2657</v>
      </c>
      <c r="M12" s="9">
        <v>7623</v>
      </c>
      <c r="N12" s="50">
        <f t="shared" si="3"/>
        <v>26673.94</v>
      </c>
      <c r="Y12" s="34"/>
    </row>
    <row r="13" spans="1:25" ht="15" customHeight="1" x14ac:dyDescent="0.25">
      <c r="A13" s="6" t="s">
        <v>19</v>
      </c>
      <c r="B13" s="51">
        <v>5153.8900000000003</v>
      </c>
      <c r="C13" s="9">
        <v>1187.53</v>
      </c>
      <c r="D13" s="9">
        <v>1187.53</v>
      </c>
      <c r="E13" s="9">
        <v>5747.66</v>
      </c>
      <c r="F13" s="9">
        <v>2766.95</v>
      </c>
      <c r="G13" s="9">
        <v>2375.0700000000002</v>
      </c>
      <c r="H13" s="9">
        <v>7327.08</v>
      </c>
      <c r="I13" s="9">
        <v>1983.18</v>
      </c>
      <c r="J13" s="51">
        <v>5557.65</v>
      </c>
      <c r="K13" s="51">
        <v>4750.13</v>
      </c>
      <c r="L13" s="9">
        <v>4358.24</v>
      </c>
      <c r="M13" s="9">
        <v>4156.3599999999997</v>
      </c>
      <c r="N13" s="51">
        <f t="shared" si="3"/>
        <v>46551.27</v>
      </c>
    </row>
    <row r="14" spans="1:25" ht="15" customHeight="1" x14ac:dyDescent="0.25">
      <c r="A14" s="8" t="s">
        <v>20</v>
      </c>
      <c r="B14" s="50">
        <f>B15+B16+B17</f>
        <v>24907</v>
      </c>
      <c r="C14" s="50">
        <f>C15+C16+C17</f>
        <v>0</v>
      </c>
      <c r="D14" s="50">
        <f t="shared" ref="D14:M14" si="4">D15+D16+D17</f>
        <v>8986</v>
      </c>
      <c r="E14" s="50">
        <f t="shared" si="4"/>
        <v>0</v>
      </c>
      <c r="F14" s="50">
        <f t="shared" si="4"/>
        <v>0</v>
      </c>
      <c r="G14" s="50">
        <f t="shared" si="4"/>
        <v>53755.199999999997</v>
      </c>
      <c r="H14" s="50">
        <f t="shared" si="4"/>
        <v>98836.4</v>
      </c>
      <c r="I14" s="50">
        <f t="shared" si="4"/>
        <v>151537.54999999999</v>
      </c>
      <c r="J14" s="50">
        <f t="shared" si="4"/>
        <v>0</v>
      </c>
      <c r="K14" s="50">
        <f t="shared" si="4"/>
        <v>0</v>
      </c>
      <c r="L14" s="50">
        <f t="shared" si="4"/>
        <v>12850</v>
      </c>
      <c r="M14" s="50">
        <f t="shared" si="4"/>
        <v>0</v>
      </c>
      <c r="N14" s="50">
        <f t="shared" si="3"/>
        <v>350872.14999999997</v>
      </c>
    </row>
    <row r="15" spans="1:25" ht="24.95" customHeight="1" x14ac:dyDescent="0.25">
      <c r="A15" s="6" t="s">
        <v>21</v>
      </c>
      <c r="B15" s="51">
        <v>24907</v>
      </c>
      <c r="C15" s="9"/>
      <c r="D15" s="9"/>
      <c r="E15" s="9"/>
      <c r="F15" s="9"/>
      <c r="G15" s="9">
        <v>53755.199999999997</v>
      </c>
      <c r="H15" s="9">
        <v>98836.4</v>
      </c>
      <c r="I15" s="9">
        <v>133537.54999999999</v>
      </c>
      <c r="J15" s="51"/>
      <c r="K15" s="51"/>
      <c r="L15" s="9"/>
      <c r="M15" s="9"/>
      <c r="N15" s="51">
        <f t="shared" si="3"/>
        <v>311036.14999999997</v>
      </c>
    </row>
    <row r="16" spans="1:25" ht="24.95" customHeight="1" x14ac:dyDescent="0.25">
      <c r="A16" s="6" t="s">
        <v>22</v>
      </c>
      <c r="B16" s="51"/>
      <c r="C16" s="9"/>
      <c r="D16" s="9">
        <v>8986</v>
      </c>
      <c r="E16" s="9"/>
      <c r="F16" s="9"/>
      <c r="G16" s="9"/>
      <c r="H16" s="9"/>
      <c r="I16" s="9">
        <v>18000</v>
      </c>
      <c r="J16" s="51"/>
      <c r="K16" s="51"/>
      <c r="L16" s="9">
        <v>12850</v>
      </c>
      <c r="M16" s="9"/>
      <c r="N16" s="51">
        <f t="shared" si="1"/>
        <v>39836</v>
      </c>
    </row>
    <row r="17" spans="1:14" ht="15" customHeight="1" x14ac:dyDescent="0.25">
      <c r="A17" s="53" t="s">
        <v>30</v>
      </c>
      <c r="B17" s="51"/>
      <c r="C17" s="9"/>
      <c r="D17" s="9"/>
      <c r="E17" s="9"/>
      <c r="F17" s="9"/>
      <c r="G17" s="9"/>
      <c r="H17" s="9"/>
      <c r="I17" s="9"/>
      <c r="J17" s="51"/>
      <c r="K17" s="51"/>
      <c r="L17" s="9"/>
      <c r="M17" s="9"/>
      <c r="N17" s="51">
        <f t="shared" si="1"/>
        <v>0</v>
      </c>
    </row>
    <row r="18" spans="1:14" ht="24.95" customHeight="1" x14ac:dyDescent="0.25">
      <c r="A18" s="54" t="s">
        <v>49</v>
      </c>
      <c r="B18" s="51"/>
      <c r="C18" s="9"/>
      <c r="D18" s="9"/>
      <c r="E18" s="9">
        <v>17880</v>
      </c>
      <c r="F18" s="9">
        <v>12335.2</v>
      </c>
      <c r="G18" s="9">
        <v>2870.8</v>
      </c>
      <c r="H18" s="9">
        <v>13901</v>
      </c>
      <c r="I18" s="9"/>
      <c r="J18" s="51">
        <v>150</v>
      </c>
      <c r="K18" s="51"/>
      <c r="L18" s="9"/>
      <c r="M18" s="9"/>
      <c r="N18" s="51">
        <f>SUM(B18:M18)</f>
        <v>47137</v>
      </c>
    </row>
    <row r="19" spans="1:14" ht="15" customHeight="1" x14ac:dyDescent="0.25">
      <c r="A19" s="8" t="s">
        <v>51</v>
      </c>
      <c r="B19" s="50">
        <f>B20+B21+B22</f>
        <v>13221.45</v>
      </c>
      <c r="C19" s="50">
        <f>C20+C21+C22</f>
        <v>-3659.1600000000003</v>
      </c>
      <c r="D19" s="50">
        <f t="shared" ref="D19:M19" si="5">D20+D21+D22</f>
        <v>8803.06</v>
      </c>
      <c r="E19" s="50">
        <f t="shared" si="5"/>
        <v>937.93</v>
      </c>
      <c r="F19" s="50">
        <f t="shared" si="5"/>
        <v>3573.43</v>
      </c>
      <c r="G19" s="50">
        <f t="shared" si="5"/>
        <v>71.100000000000023</v>
      </c>
      <c r="H19" s="50">
        <f>H20+H21+H22</f>
        <v>7675.48</v>
      </c>
      <c r="I19" s="50">
        <f t="shared" si="5"/>
        <v>3424.33</v>
      </c>
      <c r="J19" s="50">
        <f t="shared" si="5"/>
        <v>0</v>
      </c>
      <c r="K19" s="50">
        <f t="shared" si="5"/>
        <v>0</v>
      </c>
      <c r="L19" s="50">
        <f t="shared" si="5"/>
        <v>0</v>
      </c>
      <c r="M19" s="50">
        <f t="shared" si="5"/>
        <v>0</v>
      </c>
      <c r="N19" s="50">
        <f>SUM(B19:M19)</f>
        <v>34047.619999999995</v>
      </c>
    </row>
    <row r="20" spans="1:14" ht="15" customHeight="1" x14ac:dyDescent="0.25">
      <c r="A20" s="6" t="s">
        <v>52</v>
      </c>
      <c r="B20" s="51">
        <v>6936.41</v>
      </c>
      <c r="C20" s="9">
        <v>1458.73</v>
      </c>
      <c r="D20" s="9">
        <v>2947.23</v>
      </c>
      <c r="E20" s="9">
        <v>922.87</v>
      </c>
      <c r="F20" s="9">
        <v>922.87</v>
      </c>
      <c r="G20" s="9">
        <v>357.24</v>
      </c>
      <c r="H20" s="9">
        <v>2143.44</v>
      </c>
      <c r="I20" s="9">
        <v>6132.62</v>
      </c>
      <c r="J20" s="51"/>
      <c r="K20" s="51"/>
      <c r="L20" s="9"/>
      <c r="M20" s="9"/>
      <c r="N20" s="51">
        <f>SUM(B20:M20)</f>
        <v>21821.41</v>
      </c>
    </row>
    <row r="21" spans="1:14" ht="15" customHeight="1" x14ac:dyDescent="0.25">
      <c r="A21" s="6" t="s">
        <v>53</v>
      </c>
      <c r="B21" s="51"/>
      <c r="C21" s="9"/>
      <c r="D21" s="9"/>
      <c r="E21" s="9"/>
      <c r="F21" s="9"/>
      <c r="G21" s="9"/>
      <c r="H21" s="9"/>
      <c r="I21" s="9"/>
      <c r="J21" s="51"/>
      <c r="K21" s="51"/>
      <c r="L21" s="9"/>
      <c r="M21" s="9"/>
      <c r="N21" s="51">
        <f>SUM(B21:M21)</f>
        <v>0</v>
      </c>
    </row>
    <row r="22" spans="1:14" ht="15" customHeight="1" x14ac:dyDescent="0.25">
      <c r="A22" s="53" t="s">
        <v>54</v>
      </c>
      <c r="B22" s="51">
        <v>6285.04</v>
      </c>
      <c r="C22" s="9">
        <v>-5117.8900000000003</v>
      </c>
      <c r="D22" s="9">
        <v>5855.83</v>
      </c>
      <c r="E22" s="9">
        <v>15.06</v>
      </c>
      <c r="F22" s="9">
        <v>2650.56</v>
      </c>
      <c r="G22" s="9">
        <v>-286.14</v>
      </c>
      <c r="H22" s="9">
        <v>5532.04</v>
      </c>
      <c r="I22" s="9">
        <v>-2708.29</v>
      </c>
      <c r="J22" s="51"/>
      <c r="K22" s="51"/>
      <c r="L22" s="9"/>
      <c r="M22" s="9"/>
      <c r="N22" s="51">
        <f>SUM(B22:M22)</f>
        <v>12226.21</v>
      </c>
    </row>
    <row r="23" spans="1:14" ht="27" customHeight="1" x14ac:dyDescent="0.25">
      <c r="A23" s="8" t="s">
        <v>56</v>
      </c>
      <c r="B23" s="50">
        <v>19294.97</v>
      </c>
      <c r="C23" s="50">
        <v>19294.97</v>
      </c>
      <c r="D23" s="50">
        <v>19294.97</v>
      </c>
      <c r="E23" s="50">
        <v>19294.97</v>
      </c>
      <c r="F23" s="50">
        <v>19294.97</v>
      </c>
      <c r="G23" s="50">
        <v>19294.97</v>
      </c>
      <c r="H23" s="12">
        <v>19294.97</v>
      </c>
      <c r="I23" s="12">
        <v>19294.97</v>
      </c>
      <c r="J23" s="50">
        <v>19294.97</v>
      </c>
      <c r="K23" s="50">
        <v>19294.97</v>
      </c>
      <c r="L23" s="12">
        <v>19294.97</v>
      </c>
      <c r="M23" s="12">
        <v>19294.97</v>
      </c>
      <c r="N23" s="50">
        <f t="shared" si="1"/>
        <v>231539.64</v>
      </c>
    </row>
    <row r="24" spans="1:14" x14ac:dyDescent="0.25">
      <c r="A24" s="8" t="s">
        <v>23</v>
      </c>
      <c r="B24" s="50">
        <f>B4+B9+B14+B18+B23+B19</f>
        <v>100850</v>
      </c>
      <c r="C24" s="50">
        <f t="shared" ref="C24:N24" si="6">C4+C9+C14+C18+C23+C19</f>
        <v>65463.03</v>
      </c>
      <c r="D24" s="50">
        <f t="shared" si="6"/>
        <v>84284.25</v>
      </c>
      <c r="E24" s="50">
        <f t="shared" si="6"/>
        <v>95652.249999999985</v>
      </c>
      <c r="F24" s="50">
        <f t="shared" si="6"/>
        <v>96350.139999999985</v>
      </c>
      <c r="G24" s="50">
        <f t="shared" si="6"/>
        <v>114315.83</v>
      </c>
      <c r="H24" s="50">
        <f t="shared" si="6"/>
        <v>189279.32</v>
      </c>
      <c r="I24" s="50">
        <f t="shared" si="6"/>
        <v>212631.21999999997</v>
      </c>
      <c r="J24" s="50">
        <f t="shared" si="6"/>
        <v>71819.64</v>
      </c>
      <c r="K24" s="50">
        <f t="shared" si="6"/>
        <v>78027.33</v>
      </c>
      <c r="L24" s="50">
        <f t="shared" si="6"/>
        <v>88301.5</v>
      </c>
      <c r="M24" s="50">
        <f t="shared" si="6"/>
        <v>78435.820000000007</v>
      </c>
      <c r="N24" s="50">
        <f t="shared" si="6"/>
        <v>1275410.33</v>
      </c>
    </row>
    <row r="25" spans="1:14" ht="15" customHeight="1" x14ac:dyDescent="0.25">
      <c r="A25" s="63" t="s">
        <v>60</v>
      </c>
      <c r="B25" s="63"/>
      <c r="C25" s="63"/>
      <c r="D25" s="47"/>
      <c r="E25" s="47"/>
      <c r="F25" s="47"/>
      <c r="G25" s="47"/>
      <c r="H25" s="47"/>
      <c r="I25" s="47"/>
      <c r="J25" s="47"/>
      <c r="K25" s="47"/>
      <c r="L25" s="64" t="s">
        <v>28</v>
      </c>
      <c r="M25" s="64"/>
      <c r="N25" s="64"/>
    </row>
    <row r="26" spans="1:14" x14ac:dyDescent="0.25">
      <c r="A26" s="63"/>
      <c r="B26" s="63"/>
      <c r="C26" s="63"/>
      <c r="D26" s="47"/>
      <c r="E26" s="47"/>
      <c r="F26" s="47"/>
      <c r="G26" s="47"/>
      <c r="H26" s="47"/>
      <c r="I26" s="47"/>
      <c r="J26" s="47"/>
      <c r="K26" s="47"/>
      <c r="L26" s="64"/>
      <c r="M26" s="64"/>
      <c r="N26" s="64"/>
    </row>
    <row r="27" spans="1:14" x14ac:dyDescent="0.25">
      <c r="A27" s="21"/>
      <c r="B27" s="19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19"/>
    </row>
    <row r="28" spans="1:14" x14ac:dyDescent="0.25">
      <c r="A28" s="21"/>
      <c r="B28" s="19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19"/>
    </row>
    <row r="29" spans="1:14" x14ac:dyDescent="0.25">
      <c r="A29" s="21"/>
      <c r="B29" s="19"/>
      <c r="C29" s="20"/>
      <c r="D29" s="20"/>
      <c r="E29" s="20" t="s">
        <v>33</v>
      </c>
      <c r="F29" s="20"/>
      <c r="G29" s="20"/>
      <c r="H29" s="20"/>
      <c r="I29" s="20"/>
      <c r="J29" s="20"/>
      <c r="K29" s="20"/>
      <c r="L29" s="20"/>
      <c r="M29" s="20"/>
      <c r="N29" s="19"/>
    </row>
    <row r="30" spans="1:14" x14ac:dyDescent="0.25">
      <c r="A30" s="21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19"/>
    </row>
    <row r="32" spans="1:14" ht="21" x14ac:dyDescent="0.35">
      <c r="C32" s="34"/>
    </row>
    <row r="33" spans="3:3" ht="21" x14ac:dyDescent="0.35">
      <c r="C33" s="34"/>
    </row>
    <row r="34" spans="3:3" ht="21" x14ac:dyDescent="0.35">
      <c r="C34" s="34"/>
    </row>
    <row r="35" spans="3:3" ht="21" x14ac:dyDescent="0.35">
      <c r="C35" s="34"/>
    </row>
  </sheetData>
  <mergeCells count="5">
    <mergeCell ref="A1:N1"/>
    <mergeCell ref="A25:C25"/>
    <mergeCell ref="A26:C26"/>
    <mergeCell ref="L25:N25"/>
    <mergeCell ref="L26:N26"/>
  </mergeCells>
  <pageMargins left="0.7" right="0.7" top="0.75" bottom="0.75" header="0.3" footer="0.3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5"/>
  <sheetViews>
    <sheetView workbookViewId="0">
      <selection activeCell="C17" sqref="C17"/>
    </sheetView>
  </sheetViews>
  <sheetFormatPr defaultRowHeight="15" x14ac:dyDescent="0.25"/>
  <cols>
    <col min="1" max="1" width="5.28515625" customWidth="1"/>
    <col min="2" max="2" width="6" customWidth="1"/>
    <col min="3" max="3" width="42.5703125" customWidth="1"/>
    <col min="4" max="4" width="11" customWidth="1"/>
    <col min="5" max="5" width="19.7109375" customWidth="1"/>
    <col min="6" max="6" width="9.140625" customWidth="1"/>
  </cols>
  <sheetData>
    <row r="1" spans="1:5" x14ac:dyDescent="0.25">
      <c r="B1" s="4" t="s">
        <v>50</v>
      </c>
      <c r="C1" s="4"/>
    </row>
    <row r="2" spans="1:5" x14ac:dyDescent="0.25">
      <c r="C2" t="s">
        <v>47</v>
      </c>
    </row>
    <row r="3" spans="1:5" x14ac:dyDescent="0.25">
      <c r="B3" t="s">
        <v>38</v>
      </c>
    </row>
    <row r="4" spans="1:5" x14ac:dyDescent="0.25">
      <c r="A4" s="25" t="s">
        <v>39</v>
      </c>
      <c r="B4" s="32" t="s">
        <v>39</v>
      </c>
      <c r="C4" s="30"/>
      <c r="D4" s="27" t="s">
        <v>40</v>
      </c>
      <c r="E4" s="25" t="s">
        <v>41</v>
      </c>
    </row>
    <row r="5" spans="1:5" x14ac:dyDescent="0.25">
      <c r="A5" s="26" t="s">
        <v>42</v>
      </c>
      <c r="B5" s="31" t="s">
        <v>43</v>
      </c>
      <c r="C5" s="31" t="s">
        <v>44</v>
      </c>
      <c r="D5" s="28" t="s">
        <v>45</v>
      </c>
      <c r="E5" s="26" t="s">
        <v>46</v>
      </c>
    </row>
    <row r="6" spans="1:5" x14ac:dyDescent="0.25">
      <c r="A6" s="26">
        <v>1</v>
      </c>
      <c r="B6" s="26"/>
      <c r="C6" s="29"/>
      <c r="D6" s="24"/>
      <c r="E6" s="26"/>
    </row>
    <row r="7" spans="1:5" x14ac:dyDescent="0.25">
      <c r="A7" s="22">
        <v>2</v>
      </c>
      <c r="B7" s="22"/>
      <c r="C7" s="13"/>
      <c r="D7" s="23"/>
      <c r="E7" s="22"/>
    </row>
    <row r="8" spans="1:5" x14ac:dyDescent="0.25">
      <c r="A8" s="22">
        <v>3</v>
      </c>
      <c r="B8" s="22"/>
      <c r="C8" s="13"/>
      <c r="D8" s="23"/>
      <c r="E8" s="22"/>
    </row>
    <row r="9" spans="1:5" x14ac:dyDescent="0.25">
      <c r="A9" s="22">
        <v>4</v>
      </c>
      <c r="B9" s="22"/>
      <c r="C9" s="13"/>
      <c r="D9" s="23"/>
      <c r="E9" s="22"/>
    </row>
    <row r="10" spans="1:5" x14ac:dyDescent="0.25">
      <c r="A10" s="22">
        <v>5</v>
      </c>
      <c r="B10" s="22"/>
      <c r="C10" s="13"/>
      <c r="D10" s="23"/>
      <c r="E10" s="22"/>
    </row>
    <row r="11" spans="1:5" x14ac:dyDescent="0.25">
      <c r="A11" s="22">
        <v>6</v>
      </c>
      <c r="B11" s="22"/>
      <c r="C11" s="13"/>
      <c r="D11" s="23"/>
      <c r="E11" s="22"/>
    </row>
    <row r="12" spans="1:5" x14ac:dyDescent="0.25">
      <c r="A12" s="22">
        <v>7</v>
      </c>
      <c r="B12" s="22"/>
      <c r="C12" s="13"/>
      <c r="D12" s="23"/>
      <c r="E12" s="22"/>
    </row>
    <row r="13" spans="1:5" x14ac:dyDescent="0.25">
      <c r="A13" s="22">
        <v>8</v>
      </c>
      <c r="B13" s="22"/>
      <c r="C13" s="13"/>
      <c r="D13" s="23"/>
      <c r="E13" s="22"/>
    </row>
    <row r="14" spans="1:5" x14ac:dyDescent="0.25">
      <c r="A14" s="22">
        <v>9</v>
      </c>
      <c r="B14" s="22"/>
      <c r="C14" s="13"/>
      <c r="D14" s="23"/>
      <c r="E14" s="22"/>
    </row>
    <row r="15" spans="1:5" x14ac:dyDescent="0.25">
      <c r="A15" s="22">
        <v>10</v>
      </c>
      <c r="B15" s="22"/>
      <c r="C15" s="13"/>
      <c r="D15" s="23"/>
      <c r="E15" s="22"/>
    </row>
    <row r="16" spans="1:5" x14ac:dyDescent="0.25">
      <c r="A16" s="22">
        <v>11</v>
      </c>
      <c r="B16" s="22"/>
      <c r="C16" s="13"/>
      <c r="D16" s="23"/>
      <c r="E16" s="22"/>
    </row>
    <row r="17" spans="1:5" x14ac:dyDescent="0.25">
      <c r="A17" s="22">
        <v>12</v>
      </c>
      <c r="B17" s="22"/>
      <c r="C17" s="13"/>
      <c r="D17" s="23"/>
      <c r="E17" s="22"/>
    </row>
    <row r="18" spans="1:5" x14ac:dyDescent="0.25">
      <c r="A18" s="22">
        <v>13</v>
      </c>
      <c r="B18" s="22"/>
      <c r="C18" s="13"/>
      <c r="D18" s="23"/>
      <c r="E18" s="22"/>
    </row>
    <row r="19" spans="1:5" x14ac:dyDescent="0.25">
      <c r="A19" s="22">
        <v>14</v>
      </c>
      <c r="B19" s="22"/>
      <c r="C19" s="13"/>
      <c r="D19" s="23"/>
      <c r="E19" s="22"/>
    </row>
    <row r="20" spans="1:5" x14ac:dyDescent="0.25">
      <c r="A20" s="22">
        <v>15</v>
      </c>
      <c r="B20" s="22"/>
      <c r="C20" s="13"/>
      <c r="D20" s="23"/>
      <c r="E20" s="22"/>
    </row>
    <row r="21" spans="1:5" x14ac:dyDescent="0.25">
      <c r="A21" s="22">
        <v>16</v>
      </c>
      <c r="B21" s="22"/>
      <c r="C21" s="13"/>
      <c r="D21" s="23"/>
      <c r="E21" s="22"/>
    </row>
    <row r="22" spans="1:5" x14ac:dyDescent="0.25">
      <c r="A22" s="22">
        <v>17</v>
      </c>
      <c r="B22" s="22"/>
      <c r="C22" s="13"/>
      <c r="D22" s="23"/>
      <c r="E22" s="22"/>
    </row>
    <row r="23" spans="1:5" x14ac:dyDescent="0.25">
      <c r="A23" s="22">
        <v>18</v>
      </c>
      <c r="B23" s="22"/>
      <c r="C23" s="13"/>
      <c r="D23" s="23"/>
      <c r="E23" s="22"/>
    </row>
    <row r="24" spans="1:5" x14ac:dyDescent="0.25">
      <c r="A24" s="22"/>
      <c r="B24" s="22"/>
      <c r="C24" s="13"/>
      <c r="D24" s="23"/>
      <c r="E24" s="22"/>
    </row>
    <row r="25" spans="1:5" x14ac:dyDescent="0.25">
      <c r="A25" s="22"/>
      <c r="B25" s="22"/>
      <c r="C25" s="13"/>
      <c r="D25" s="23"/>
      <c r="E25" s="22"/>
    </row>
    <row r="26" spans="1:5" x14ac:dyDescent="0.25">
      <c r="A26" s="22"/>
      <c r="B26" s="22"/>
      <c r="C26" s="13"/>
      <c r="D26" s="23"/>
      <c r="E26" s="22"/>
    </row>
    <row r="27" spans="1:5" x14ac:dyDescent="0.25">
      <c r="A27" s="22"/>
      <c r="B27" s="22"/>
      <c r="C27" s="13"/>
      <c r="D27" s="23"/>
      <c r="E27" s="22"/>
    </row>
    <row r="28" spans="1:5" x14ac:dyDescent="0.25">
      <c r="A28" s="22"/>
      <c r="B28" s="22"/>
      <c r="C28" s="13"/>
      <c r="D28" s="23"/>
      <c r="E28" s="22"/>
    </row>
    <row r="29" spans="1:5" x14ac:dyDescent="0.25">
      <c r="A29" s="22"/>
      <c r="B29" s="22"/>
      <c r="C29" s="13"/>
      <c r="D29" s="23"/>
      <c r="E29" s="22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5"/>
  <sheetViews>
    <sheetView workbookViewId="0">
      <selection activeCell="D18" sqref="D18"/>
    </sheetView>
  </sheetViews>
  <sheetFormatPr defaultRowHeight="15" x14ac:dyDescent="0.25"/>
  <cols>
    <col min="1" max="1" width="4.85546875" customWidth="1"/>
    <col min="2" max="2" width="54.85546875" customWidth="1"/>
    <col min="4" max="4" width="10.42578125" customWidth="1"/>
  </cols>
  <sheetData>
    <row r="1" spans="1:4" ht="15.75" x14ac:dyDescent="0.25">
      <c r="A1" s="1"/>
      <c r="B1" s="61" t="s">
        <v>68</v>
      </c>
      <c r="C1" s="61"/>
      <c r="D1" s="61"/>
    </row>
    <row r="2" spans="1:4" ht="15.75" x14ac:dyDescent="0.25">
      <c r="A2" s="1"/>
      <c r="B2" s="3" t="s">
        <v>4</v>
      </c>
      <c r="C2" s="1"/>
      <c r="D2" s="1"/>
    </row>
    <row r="3" spans="1:4" ht="15.75" x14ac:dyDescent="0.25">
      <c r="A3" s="1"/>
      <c r="B3" s="61" t="s">
        <v>48</v>
      </c>
      <c r="C3" s="61"/>
      <c r="D3" s="61"/>
    </row>
    <row r="4" spans="1:4" ht="26.25" x14ac:dyDescent="0.25">
      <c r="A4" s="6"/>
      <c r="B4" s="7" t="s">
        <v>0</v>
      </c>
      <c r="C4" s="7" t="s">
        <v>1</v>
      </c>
      <c r="D4" s="6" t="s">
        <v>26</v>
      </c>
    </row>
    <row r="5" spans="1:4" ht="12.75" customHeight="1" x14ac:dyDescent="0.25">
      <c r="A5" s="35"/>
      <c r="B5" s="37" t="s">
        <v>7</v>
      </c>
      <c r="C5" s="35"/>
      <c r="D5" s="35"/>
    </row>
    <row r="6" spans="1:4" ht="12.75" customHeight="1" x14ac:dyDescent="0.25">
      <c r="A6" s="35">
        <v>1</v>
      </c>
      <c r="B6" s="35" t="s">
        <v>85</v>
      </c>
      <c r="C6" s="35">
        <v>17880</v>
      </c>
      <c r="D6" s="37">
        <f>C6</f>
        <v>17880</v>
      </c>
    </row>
    <row r="7" spans="1:4" ht="12.75" customHeight="1" x14ac:dyDescent="0.25">
      <c r="A7" s="35"/>
      <c r="B7" s="37" t="s">
        <v>8</v>
      </c>
      <c r="C7" s="37"/>
      <c r="D7" s="37"/>
    </row>
    <row r="8" spans="1:4" ht="12.75" customHeight="1" x14ac:dyDescent="0.25">
      <c r="A8" s="40">
        <v>1</v>
      </c>
      <c r="B8" s="35" t="s">
        <v>92</v>
      </c>
      <c r="C8" s="38">
        <v>12100.2</v>
      </c>
      <c r="D8" s="40"/>
    </row>
    <row r="9" spans="1:4" x14ac:dyDescent="0.25">
      <c r="A9" s="38">
        <v>2</v>
      </c>
      <c r="B9" s="38" t="s">
        <v>93</v>
      </c>
      <c r="C9" s="38">
        <v>235</v>
      </c>
      <c r="D9" s="40"/>
    </row>
    <row r="10" spans="1:4" x14ac:dyDescent="0.25">
      <c r="A10" s="38"/>
      <c r="B10" s="37" t="s">
        <v>88</v>
      </c>
      <c r="C10" s="40">
        <f>SUM(C8:C9)</f>
        <v>12335.2</v>
      </c>
      <c r="D10" s="55">
        <f>C10+D6</f>
        <v>30215.200000000001</v>
      </c>
    </row>
    <row r="11" spans="1:4" x14ac:dyDescent="0.25">
      <c r="A11" s="38"/>
      <c r="B11" s="40" t="s">
        <v>9</v>
      </c>
      <c r="C11" s="38"/>
      <c r="D11" s="38"/>
    </row>
    <row r="12" spans="1:4" x14ac:dyDescent="0.25">
      <c r="A12" s="38">
        <v>1</v>
      </c>
      <c r="B12" s="35" t="s">
        <v>98</v>
      </c>
      <c r="C12" s="40">
        <v>2870.8</v>
      </c>
      <c r="D12" s="55">
        <f>C12+D10</f>
        <v>33086</v>
      </c>
    </row>
    <row r="13" spans="1:4" x14ac:dyDescent="0.25">
      <c r="A13" s="38"/>
      <c r="B13" s="37" t="s">
        <v>10</v>
      </c>
      <c r="C13" s="38"/>
      <c r="D13" s="40"/>
    </row>
    <row r="14" spans="1:4" ht="30" x14ac:dyDescent="0.25">
      <c r="A14" s="38">
        <v>1</v>
      </c>
      <c r="B14" s="35" t="s">
        <v>103</v>
      </c>
      <c r="C14" s="38">
        <v>9041.25</v>
      </c>
      <c r="D14" s="55"/>
    </row>
    <row r="15" spans="1:4" x14ac:dyDescent="0.25">
      <c r="A15" s="38">
        <v>2</v>
      </c>
      <c r="B15" s="35" t="s">
        <v>104</v>
      </c>
      <c r="C15" s="38">
        <v>4859.75</v>
      </c>
      <c r="D15" s="38"/>
    </row>
    <row r="16" spans="1:4" x14ac:dyDescent="0.25">
      <c r="A16" s="38"/>
      <c r="B16" s="37" t="s">
        <v>101</v>
      </c>
      <c r="C16" s="40">
        <f>SUM(C14:C15)</f>
        <v>13901</v>
      </c>
      <c r="D16" s="55">
        <f>C16+D12</f>
        <v>46987</v>
      </c>
    </row>
    <row r="17" spans="1:4" x14ac:dyDescent="0.25">
      <c r="A17" s="38"/>
      <c r="B17" s="37" t="s">
        <v>12</v>
      </c>
      <c r="C17" s="38"/>
      <c r="D17" s="40"/>
    </row>
    <row r="18" spans="1:4" x14ac:dyDescent="0.25">
      <c r="A18" s="38">
        <v>1</v>
      </c>
      <c r="B18" s="35" t="s">
        <v>93</v>
      </c>
      <c r="C18" s="38">
        <v>150</v>
      </c>
      <c r="D18" s="55">
        <f>C18+D16</f>
        <v>47137</v>
      </c>
    </row>
    <row r="19" spans="1:4" x14ac:dyDescent="0.25">
      <c r="A19" s="38"/>
      <c r="B19" s="37"/>
      <c r="C19" s="40"/>
      <c r="D19" s="40"/>
    </row>
    <row r="20" spans="1:4" x14ac:dyDescent="0.25">
      <c r="A20" s="38"/>
      <c r="B20" s="40"/>
      <c r="C20" s="38"/>
      <c r="D20" s="40"/>
    </row>
    <row r="21" spans="1:4" x14ac:dyDescent="0.25">
      <c r="A21" s="38"/>
      <c r="B21" s="38"/>
      <c r="C21" s="40"/>
      <c r="D21" s="40"/>
    </row>
    <row r="22" spans="1:4" x14ac:dyDescent="0.25">
      <c r="A22" s="38"/>
      <c r="B22" s="40"/>
      <c r="C22" s="38"/>
      <c r="D22" s="38"/>
    </row>
    <row r="23" spans="1:4" x14ac:dyDescent="0.25">
      <c r="A23" s="38"/>
      <c r="B23" s="38"/>
      <c r="C23" s="40"/>
      <c r="D23" s="40"/>
    </row>
    <row r="24" spans="1:4" x14ac:dyDescent="0.25">
      <c r="A24" s="38"/>
      <c r="B24" s="37"/>
      <c r="C24" s="40"/>
      <c r="D24" s="40"/>
    </row>
    <row r="25" spans="1:4" x14ac:dyDescent="0.25">
      <c r="A25" s="38"/>
      <c r="B25" s="35"/>
      <c r="C25" s="38"/>
      <c r="D25" s="40"/>
    </row>
    <row r="26" spans="1:4" x14ac:dyDescent="0.25">
      <c r="A26" s="38"/>
      <c r="B26" s="40"/>
      <c r="C26" s="38"/>
      <c r="D26" s="38"/>
    </row>
    <row r="27" spans="1:4" x14ac:dyDescent="0.25">
      <c r="A27" s="38"/>
      <c r="B27" s="40"/>
      <c r="C27" s="40"/>
      <c r="D27" s="40"/>
    </row>
    <row r="28" spans="1:4" x14ac:dyDescent="0.25">
      <c r="A28" s="38"/>
      <c r="B28" s="39"/>
      <c r="C28" s="38"/>
      <c r="D28" s="38"/>
    </row>
    <row r="29" spans="1:4" x14ac:dyDescent="0.25">
      <c r="A29" s="38"/>
      <c r="B29" s="40"/>
      <c r="C29" s="38"/>
      <c r="D29" s="38"/>
    </row>
    <row r="30" spans="1:4" x14ac:dyDescent="0.25">
      <c r="A30" s="38"/>
      <c r="B30" s="40"/>
      <c r="C30" s="40"/>
      <c r="D30" s="40"/>
    </row>
    <row r="31" spans="1:4" x14ac:dyDescent="0.25">
      <c r="A31" s="38"/>
      <c r="B31" s="35"/>
      <c r="C31" s="38"/>
      <c r="D31" s="38"/>
    </row>
    <row r="32" spans="1:4" x14ac:dyDescent="0.25">
      <c r="A32" s="38"/>
      <c r="B32" s="40"/>
      <c r="C32" s="38"/>
      <c r="D32" s="38"/>
    </row>
    <row r="33" spans="1:4" x14ac:dyDescent="0.25">
      <c r="A33" s="38"/>
      <c r="B33" s="38"/>
      <c r="C33" s="40"/>
      <c r="D33" s="40"/>
    </row>
    <row r="34" spans="1:4" x14ac:dyDescent="0.25">
      <c r="A34" s="38"/>
      <c r="B34" s="39"/>
      <c r="C34" s="38"/>
      <c r="D34" s="38"/>
    </row>
    <row r="35" spans="1:4" x14ac:dyDescent="0.25">
      <c r="A35" s="44"/>
      <c r="B35" s="44"/>
      <c r="C35" s="44"/>
      <c r="D35" s="4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эл.оборуд</vt:lpstr>
      <vt:lpstr>ТО конструкт.эл</vt:lpstr>
      <vt:lpstr>ТР конструкт.эл.</vt:lpstr>
      <vt:lpstr>ТР эл.оборуд.</vt:lpstr>
      <vt:lpstr>ТР инж.об.</vt:lpstr>
      <vt:lpstr>Лиц. счет. Св. расчет</vt:lpstr>
      <vt:lpstr>заявл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2023-02-17T08:41:15Z</cp:lastPrinted>
  <dcterms:created xsi:type="dcterms:W3CDTF">2011-07-25T05:21:17Z</dcterms:created>
  <dcterms:modified xsi:type="dcterms:W3CDTF">2023-02-17T08:51:33Z</dcterms:modified>
</cp:coreProperties>
</file>