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9B5523FA-3977-49D0-9EF9-3EED1E0CF5A4}" xr6:coauthVersionLast="47" xr6:coauthVersionMax="47" xr10:uidLastSave="{00000000-0000-0000-0000-000000000000}"/>
  <bookViews>
    <workbookView xWindow="-120" yWindow="-120" windowWidth="25440" windowHeight="1539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олн.работы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D38" i="6"/>
  <c r="D49" i="2"/>
  <c r="C49" i="2"/>
  <c r="D84" i="1"/>
  <c r="C84" i="1"/>
  <c r="D36" i="6"/>
  <c r="C36" i="6"/>
  <c r="C33" i="6"/>
  <c r="D45" i="2"/>
  <c r="C45" i="2"/>
  <c r="D74" i="1"/>
  <c r="C74" i="1"/>
  <c r="C73" i="1"/>
  <c r="D31" i="6"/>
  <c r="C29" i="6"/>
  <c r="C31" i="6"/>
  <c r="D41" i="2"/>
  <c r="C41" i="2"/>
  <c r="D65" i="1"/>
  <c r="C65" i="1"/>
  <c r="D16" i="9"/>
  <c r="D37" i="2" l="1"/>
  <c r="D27" i="6"/>
  <c r="D60" i="1" l="1"/>
  <c r="C60" i="1"/>
  <c r="C25" i="6"/>
  <c r="C55" i="1"/>
  <c r="C12" i="9" l="1"/>
  <c r="C48" i="1"/>
  <c r="C43" i="1" l="1"/>
  <c r="D6" i="9" l="1"/>
  <c r="D8" i="9" s="1"/>
  <c r="D12" i="9" s="1"/>
  <c r="D14" i="9" s="1"/>
  <c r="C19" i="6"/>
  <c r="C38" i="1"/>
  <c r="C10" i="4"/>
  <c r="C12" i="4" s="1"/>
  <c r="C27" i="2"/>
  <c r="C33" i="1"/>
  <c r="C32" i="1"/>
  <c r="C13" i="6" l="1"/>
  <c r="C21" i="2"/>
  <c r="C27" i="1"/>
  <c r="D6" i="4" l="1"/>
  <c r="D8" i="4" s="1"/>
  <c r="D12" i="4" s="1"/>
  <c r="C9" i="6"/>
  <c r="D9" i="6" s="1"/>
  <c r="D13" i="6" s="1"/>
  <c r="D15" i="6" s="1"/>
  <c r="D19" i="6" s="1"/>
  <c r="D21" i="6" s="1"/>
  <c r="D23" i="6" s="1"/>
  <c r="D25" i="6" s="1"/>
  <c r="C13" i="2"/>
  <c r="C19" i="1"/>
  <c r="D6" i="3" l="1"/>
  <c r="C8" i="2" l="1"/>
  <c r="D8" i="2" s="1"/>
  <c r="D13" i="2" s="1"/>
  <c r="D21" i="2" s="1"/>
  <c r="D27" i="2" s="1"/>
  <c r="D29" i="2" s="1"/>
  <c r="D31" i="2" s="1"/>
  <c r="D33" i="2" s="1"/>
  <c r="D35" i="2" s="1"/>
  <c r="C12" i="1"/>
  <c r="D12" i="1" s="1"/>
  <c r="D19" i="1" s="1"/>
  <c r="D27" i="1" s="1"/>
  <c r="D33" i="1" s="1"/>
  <c r="D38" i="1" s="1"/>
  <c r="D43" i="1" s="1"/>
  <c r="D48" i="1" s="1"/>
  <c r="D55" i="1" s="1"/>
  <c r="N16" i="5" l="1"/>
  <c r="E4" i="5" l="1"/>
  <c r="M4" i="5"/>
  <c r="L4" i="5"/>
  <c r="K4" i="5"/>
  <c r="J4" i="5"/>
  <c r="I4" i="5"/>
  <c r="H4" i="5"/>
  <c r="G4" i="5"/>
  <c r="F4" i="5"/>
  <c r="D4" i="5"/>
  <c r="C4" i="5"/>
  <c r="B4" i="5"/>
  <c r="F14" i="5"/>
  <c r="E14" i="5"/>
  <c r="D14" i="5"/>
  <c r="E19" i="5"/>
  <c r="E9" i="5"/>
  <c r="N13" i="5"/>
  <c r="N12" i="5"/>
  <c r="N11" i="5"/>
  <c r="N10" i="5"/>
  <c r="N8" i="5"/>
  <c r="N6" i="5"/>
  <c r="N5" i="5"/>
  <c r="N22" i="5"/>
  <c r="N21" i="5"/>
  <c r="N20" i="5"/>
  <c r="M19" i="5"/>
  <c r="L19" i="5"/>
  <c r="K19" i="5"/>
  <c r="J19" i="5"/>
  <c r="I19" i="5"/>
  <c r="H19" i="5"/>
  <c r="G19" i="5"/>
  <c r="F19" i="5"/>
  <c r="D19" i="5"/>
  <c r="C19" i="5"/>
  <c r="B19" i="5"/>
  <c r="N18" i="5"/>
  <c r="M14" i="5"/>
  <c r="L14" i="5"/>
  <c r="K14" i="5"/>
  <c r="J14" i="5"/>
  <c r="I14" i="5"/>
  <c r="H14" i="5"/>
  <c r="G14" i="5"/>
  <c r="C14" i="5"/>
  <c r="N17" i="5"/>
  <c r="M9" i="5"/>
  <c r="L9" i="5"/>
  <c r="K9" i="5"/>
  <c r="J9" i="5"/>
  <c r="I9" i="5"/>
  <c r="H9" i="5"/>
  <c r="G9" i="5"/>
  <c r="F9" i="5"/>
  <c r="D9" i="5"/>
  <c r="C9" i="5"/>
  <c r="B14" i="5"/>
  <c r="B9" i="5"/>
  <c r="M24" i="5" l="1"/>
  <c r="J24" i="5"/>
  <c r="I24" i="5"/>
  <c r="H24" i="5"/>
  <c r="L24" i="5"/>
  <c r="B24" i="5"/>
  <c r="G24" i="5"/>
  <c r="K24" i="5"/>
  <c r="F24" i="5"/>
  <c r="E24" i="5"/>
  <c r="N4" i="5"/>
  <c r="D24" i="5"/>
  <c r="C24" i="5"/>
  <c r="N19" i="5"/>
  <c r="N23" i="5"/>
  <c r="N15" i="5" l="1"/>
  <c r="N14" i="5"/>
  <c r="N9" i="5" l="1"/>
  <c r="N24" i="5" s="1"/>
</calcChain>
</file>

<file path=xl/sharedStrings.xml><?xml version="1.0" encoding="utf-8"?>
<sst xmlns="http://schemas.openxmlformats.org/spreadsheetml/2006/main" count="279" uniqueCount="151">
  <si>
    <t>Советская 1а</t>
  </si>
  <si>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</si>
  <si>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</si>
  <si>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</si>
  <si>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</si>
  <si>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</si>
  <si>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</si>
  <si>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</si>
  <si>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</si>
  <si>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</si>
  <si>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</si>
  <si>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</si>
  <si>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</si>
  <si>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</si>
  <si>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</si>
  <si>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</si>
  <si>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</si>
  <si>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</si>
  <si>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</si>
  <si>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</si>
  <si>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</si>
  <si>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</si>
  <si>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</si>
  <si>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</si>
  <si>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</si>
  <si>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</si>
  <si>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</si>
  <si>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1а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</si>
  <si>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</si>
  <si>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</si>
  <si>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</si>
  <si>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</si>
  <si>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</si>
  <si>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</si>
  <si>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</si>
  <si>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</si>
  <si>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</si>
  <si>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</si>
  <si>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</si>
  <si>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</si>
  <si>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</si>
  <si>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</si>
  <si>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</si>
  <si>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</si>
  <si>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</si>
  <si>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</si>
  <si>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</si>
  <si>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Советская,1а</t>
  </si>
  <si>
    <t>3.Техническое обслуживание электрооборудования</t>
  </si>
  <si>
    <t>4.Текущий ремонт конструктивных элементов</t>
  </si>
  <si>
    <t>5.Текущий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</si>
  <si>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</si>
  <si>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</si>
  <si>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</si>
  <si>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ХВС</t>
  </si>
  <si>
    <t>ГВС</t>
  </si>
  <si>
    <t>электроэнергия</t>
  </si>
  <si>
    <t>5.ОДН:</t>
  </si>
  <si>
    <t>7. Расходы по содержанию УК</t>
  </si>
  <si>
    <t>Техобслуживание и снятие показаний общедомового теплосчетчика</t>
  </si>
  <si>
    <t>Директор ООО УК "Крокус"</t>
  </si>
  <si>
    <t>Дезинфекция</t>
  </si>
  <si>
    <t>Тех.обслуживание домофона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</si>
  <si>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</si>
  <si>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</si>
  <si>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</si>
  <si>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2022г</t>
  </si>
  <si>
    <t>Замена вентеля на стоке ХВС квартира №14</t>
  </si>
  <si>
    <t>Устранение течи на стоке отопления в подвале</t>
  </si>
  <si>
    <t>Замена пробки на отопительном приборе Квартира №14</t>
  </si>
  <si>
    <t>Замена двух тройников на стояке ГВс в подвале</t>
  </si>
  <si>
    <t>Лицевой счёт  2022г</t>
  </si>
  <si>
    <t>Установка поручня Подъезд №2</t>
  </si>
  <si>
    <t>Замена доводчика входной двери Прдъезд №7</t>
  </si>
  <si>
    <t>Лицевой счёт 2022г</t>
  </si>
  <si>
    <t>Прочистка канализации</t>
  </si>
  <si>
    <t>Замена участка трубы на стояке ГВС в подвале</t>
  </si>
  <si>
    <t>Устранение течи на стояке ХВС в подвале</t>
  </si>
  <si>
    <t>Итого за февраль</t>
  </si>
  <si>
    <t>Очистка подъездных козырьков</t>
  </si>
  <si>
    <t>Отогрев водосточных труб</t>
  </si>
  <si>
    <t>Ремонт светильников. Замена лампочек и схем. Подъезд №1,2,4</t>
  </si>
  <si>
    <t>Замена лампочки в тамбуре. Подъезд №6</t>
  </si>
  <si>
    <t>Демонтаж монтаж горелого пакетного выключателя Квартира №42</t>
  </si>
  <si>
    <t>Ремонт системы отопления Квартира №72</t>
  </si>
  <si>
    <t>Замена участка трубы на стояке отопления Квартира №13</t>
  </si>
  <si>
    <t>Устранения течи стояка ХВС в подвале Квартира №89</t>
  </si>
  <si>
    <t>Замена участка трубы на стояке ХВС в подвале Квартира №45</t>
  </si>
  <si>
    <t>Итого за март</t>
  </si>
  <si>
    <t>Прочистка вентиляции Квартира №40</t>
  </si>
  <si>
    <t>Уборка снежных шапок и наледи с крыши</t>
  </si>
  <si>
    <t>Очистка водосточных воронок на крыше</t>
  </si>
  <si>
    <t>Очистка мягкой кровли от льда на крыше</t>
  </si>
  <si>
    <t>Ремонт светильников. Замена лампочек и схем. Подъезд №4</t>
  </si>
  <si>
    <t>Замена лампочек в подвале</t>
  </si>
  <si>
    <t>Замена трубопровода ХВС в подвале Подъезды 4-8</t>
  </si>
  <si>
    <t xml:space="preserve">Отключение подъездного отопления </t>
  </si>
  <si>
    <t>Прочистка канализации в кухне Кв.№111,108</t>
  </si>
  <si>
    <t>Итого за апрель</t>
  </si>
  <si>
    <t>Установка замка на вход в подвал</t>
  </si>
  <si>
    <t>Установка водосточных жолобов на подъездные козырьки</t>
  </si>
  <si>
    <t>Запенивание технологических отверстий Квартира №89-92</t>
  </si>
  <si>
    <t>Ремонт светильников. Замена лампочки Подъезд №7</t>
  </si>
  <si>
    <t>Замена центрального стояка канализации. Замена стояков ХВС Квартира №89-92</t>
  </si>
  <si>
    <t>Ремонт системы отопления Квартира №13</t>
  </si>
  <si>
    <t xml:space="preserve">Отключение  отопления </t>
  </si>
  <si>
    <t>Итого за май</t>
  </si>
  <si>
    <t>Ремонт светильников. Замена лампочек и предохранителя Подъезд №1,3,4,5</t>
  </si>
  <si>
    <t>Работы ППР</t>
  </si>
  <si>
    <t>Вывоз крупногабаритного мусора</t>
  </si>
  <si>
    <t>Обход подвалов на предмет утечек</t>
  </si>
  <si>
    <t>Итого за июнь</t>
  </si>
  <si>
    <t>Ремонт светильника. Замена лампочки Подъезд №1</t>
  </si>
  <si>
    <t>Скос травы на придомовой территории</t>
  </si>
  <si>
    <t>Устранение течи в подвале Подъезд №5</t>
  </si>
  <si>
    <t>Итого за июль</t>
  </si>
  <si>
    <t>Ремонт светильника. Заена лампочки и схемы. Подъезд №7</t>
  </si>
  <si>
    <t>Изготовление и установка скамейки 1 шт. По калькуляции</t>
  </si>
  <si>
    <t>Покраска скамеек 2 шт Подъезд №2,3</t>
  </si>
  <si>
    <t>устранение течи стояка ГВС Квартира №8</t>
  </si>
  <si>
    <t>Развоздушка полотенцесушителя Квартира №42</t>
  </si>
  <si>
    <t>Итого за август</t>
  </si>
  <si>
    <t>Техническое обслуживание подъездного освещения Подъезд №5,8</t>
  </si>
  <si>
    <t xml:space="preserve">Ремонт отмоски по смете </t>
  </si>
  <si>
    <t>Замена стояка отопления и установка батареи (материалы) Квартира №26</t>
  </si>
  <si>
    <t>Итого за сентябрь</t>
  </si>
  <si>
    <t>Ремонт светильников. Замена лампочек и предохранителя Подъезд №1</t>
  </si>
  <si>
    <t>Итого за октябрь</t>
  </si>
  <si>
    <t>Ремонт жолоба на подъездном козырьке</t>
  </si>
  <si>
    <t>Ремонт светильника замена лампочки и схемы Подъезд №8,3,4</t>
  </si>
  <si>
    <t>Демонтаж монтаж горелого пакетного выключателя Квартира №6</t>
  </si>
  <si>
    <t>Запуск подъездного отопления</t>
  </si>
  <si>
    <t>Ремонт канализационной трубы и прочистка канализации Подъезд №8</t>
  </si>
  <si>
    <t>Замена пробки на стояке отопления Квартира №88</t>
  </si>
  <si>
    <t xml:space="preserve">Устранение течи в подвале. Установка хомута на стояк ХВС </t>
  </si>
  <si>
    <t xml:space="preserve">Обход подвала на предмет утечек </t>
  </si>
  <si>
    <t>Итого за ноябрь</t>
  </si>
  <si>
    <t>Снятие водосточных желобов</t>
  </si>
  <si>
    <t>Ремонт светильникольников. Замена лампочек и предохранителя Подъезд №6,8,2</t>
  </si>
  <si>
    <t>Монтаж электропроводов в подъезде Квартира №63</t>
  </si>
  <si>
    <t>Промывка отопительных приборов Квартира №72</t>
  </si>
  <si>
    <t>Чистка, сборка канализации Подъезд №7</t>
  </si>
  <si>
    <t>Развоздушка стояков ГВС Квартира №58</t>
  </si>
  <si>
    <t>Чистка канализационной трубы на крыше от наледи Квартира №107</t>
  </si>
  <si>
    <t>Замена крана и соединения на стояке ГВС в подвале</t>
  </si>
  <si>
    <t xml:space="preserve">Замена тройника на трубе ГВС в подвале </t>
  </si>
  <si>
    <t>Итого за декабрь</t>
  </si>
  <si>
    <t>Очистка от наледи куржака на крыше</t>
  </si>
  <si>
    <t>Ремонт светильника замена лампочки и предохранителя Подъезд №7</t>
  </si>
  <si>
    <t>Замена стояков отопления Квартира №85</t>
  </si>
  <si>
    <t>Ремонт отопления ГВС в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</si>
</sst>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8" fillId="0" borderId="2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9" fillId="0" borderId="2" xfId="0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2" fontId="9" fillId="0" borderId="5" xfId="0" applyNumberFormat="1" applyFont="1" applyBorder="1"/>
    <xf numFmtId="0" fontId="9" fillId="0" borderId="1" xfId="0" applyFont="1" applyBorder="1" applyAlignment="1">
      <alignment horizontal="left"/>
    </xf>
    <xf numFmtId="2" fontId="9" fillId="0" borderId="7" xfId="0" applyNumberFormat="1" applyFont="1" applyBorder="1"/>
    <xf numFmtId="0" fontId="8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left"/>
    </xf>
    <xf numFmtId="0" fontId="9" fillId="0" borderId="2" xfId="0" applyFont="1" applyBorder="1"/>
    <xf numFmtId="0" fontId="11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" fillId="0" borderId="5" xfId="0" applyFont="1" applyBorder="1"/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topLeftCell="A64" workbookViewId="0">
      <selection activeCell="D85" sqref="D8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6" t="s">
        <v>63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5" t="s">
        <v>5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1</v>
      </c>
      <c r="C4" s="8" t="s">
        <v>2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3</v>
      </c>
      <c r="C5" s="7"/>
      <c r="D5" s="7"/>
      <c r="E5" s="1"/>
      <c r="F5" s="1"/>
      <c r="G5" s="1"/>
      <c r="H5" s="1"/>
    </row>
    <row r="6" spans="1:8" ht="27" customHeight="1" x14ac:dyDescent="0.25">
      <c r="A6" s="38">
        <v>1</v>
      </c>
      <c r="B6" s="38" t="s">
        <v>59</v>
      </c>
      <c r="C6" s="38">
        <v>1223.92</v>
      </c>
      <c r="D6" s="39"/>
      <c r="E6" s="1"/>
      <c r="F6" s="1"/>
    </row>
    <row r="7" spans="1:8" ht="60" x14ac:dyDescent="0.25">
      <c r="A7" s="38">
        <v>2</v>
      </c>
      <c r="B7" s="38" t="s">
        <v>64</v>
      </c>
      <c r="C7" s="38">
        <v>935</v>
      </c>
      <c r="D7" s="38"/>
      <c r="E7" s="1"/>
      <c r="F7" s="1"/>
    </row>
    <row r="8" spans="1:8" s="5" customFormat="1" x14ac:dyDescent="0.25">
      <c r="A8" s="38">
        <v>3</v>
      </c>
      <c r="B8" s="38" t="s">
        <v>67</v>
      </c>
      <c r="C8" s="38">
        <v>1014</v>
      </c>
      <c r="D8" s="39"/>
      <c r="E8" s="4"/>
      <c r="F8" s="4"/>
    </row>
    <row r="9" spans="1:8" s="5" customFormat="1" x14ac:dyDescent="0.25">
      <c r="A9" s="38">
        <v>4</v>
      </c>
      <c r="B9" s="38" t="s">
        <v>68</v>
      </c>
      <c r="C9" s="38">
        <v>1738</v>
      </c>
      <c r="D9" s="39"/>
      <c r="E9" s="4"/>
      <c r="F9" s="4"/>
    </row>
    <row r="10" spans="1:8" ht="30" x14ac:dyDescent="0.25">
      <c r="A10" s="38">
        <v>5</v>
      </c>
      <c r="B10" s="38" t="s">
        <v>69</v>
      </c>
      <c r="C10" s="38">
        <v>2392</v>
      </c>
      <c r="D10" s="39"/>
      <c r="E10" s="1"/>
      <c r="F10" s="1"/>
    </row>
    <row r="11" spans="1:8" x14ac:dyDescent="0.25">
      <c r="A11" s="38">
        <v>6</v>
      </c>
      <c r="B11" s="38" t="s">
        <v>70</v>
      </c>
      <c r="C11" s="38">
        <v>3949</v>
      </c>
      <c r="D11" s="39"/>
      <c r="E11" s="1"/>
      <c r="F11" s="1"/>
    </row>
    <row r="12" spans="1:8" x14ac:dyDescent="0.25">
      <c r="A12" s="38"/>
      <c r="B12" s="39" t="s">
        <v>65</v>
      </c>
      <c r="C12" s="39">
        <f>SUM(C6:C11)</f>
        <v>11251.92</v>
      </c>
      <c r="D12" s="39">
        <f>C12</f>
        <v>11251.92</v>
      </c>
      <c r="E12" s="1"/>
      <c r="F12" s="1"/>
    </row>
    <row r="13" spans="1:8" x14ac:dyDescent="0.25">
      <c r="A13" s="38"/>
      <c r="B13" s="39" t="s">
        <v>6</v>
      </c>
      <c r="C13" s="38"/>
      <c r="D13" s="38"/>
      <c r="E13" s="1"/>
      <c r="F13" s="1"/>
    </row>
    <row r="14" spans="1:8" ht="30" x14ac:dyDescent="0.25">
      <c r="A14" s="38">
        <v>1</v>
      </c>
      <c r="B14" s="38" t="s">
        <v>59</v>
      </c>
      <c r="C14" s="38">
        <v>1223.92</v>
      </c>
      <c r="D14" s="39"/>
      <c r="E14" s="1"/>
      <c r="F14" s="1"/>
    </row>
    <row r="15" spans="1:8" ht="60" x14ac:dyDescent="0.25">
      <c r="A15" s="38">
        <v>2</v>
      </c>
      <c r="B15" s="38" t="s">
        <v>64</v>
      </c>
      <c r="C15" s="38">
        <v>935</v>
      </c>
      <c r="D15" s="38"/>
      <c r="E15" s="1"/>
      <c r="F15" s="1"/>
    </row>
    <row r="16" spans="1:8" x14ac:dyDescent="0.25">
      <c r="A16" s="38">
        <v>3</v>
      </c>
      <c r="B16" s="38" t="s">
        <v>75</v>
      </c>
      <c r="C16" s="38">
        <v>1488</v>
      </c>
      <c r="D16" s="38"/>
      <c r="E16" s="1"/>
      <c r="F16" s="1"/>
    </row>
    <row r="17" spans="1:9" x14ac:dyDescent="0.25">
      <c r="A17" s="38">
        <v>4</v>
      </c>
      <c r="B17" s="38" t="s">
        <v>76</v>
      </c>
      <c r="C17" s="38">
        <v>3783</v>
      </c>
      <c r="D17" s="39"/>
      <c r="E17" s="1"/>
      <c r="F17" s="1"/>
    </row>
    <row r="18" spans="1:9" x14ac:dyDescent="0.25">
      <c r="A18" s="38">
        <v>5</v>
      </c>
      <c r="B18" s="38" t="s">
        <v>77</v>
      </c>
      <c r="C18" s="38">
        <v>1818</v>
      </c>
      <c r="D18" s="39"/>
      <c r="E18" s="1"/>
      <c r="F18" s="1"/>
    </row>
    <row r="19" spans="1:9" x14ac:dyDescent="0.25">
      <c r="A19" s="38"/>
      <c r="B19" s="39" t="s">
        <v>78</v>
      </c>
      <c r="C19" s="39">
        <f>SUM(C14:C18)</f>
        <v>9247.92</v>
      </c>
      <c r="D19" s="39">
        <f>C19+D12</f>
        <v>20499.84</v>
      </c>
      <c r="E19" s="1"/>
      <c r="F19" s="1"/>
    </row>
    <row r="20" spans="1:9" s="5" customFormat="1" x14ac:dyDescent="0.25">
      <c r="A20" s="38"/>
      <c r="B20" s="39" t="s">
        <v>4</v>
      </c>
      <c r="C20" s="38"/>
      <c r="D20" s="39"/>
      <c r="E20" s="4"/>
      <c r="F20" s="4"/>
    </row>
    <row r="21" spans="1:9" s="5" customFormat="1" ht="30" x14ac:dyDescent="0.25">
      <c r="A21" s="38">
        <v>1</v>
      </c>
      <c r="B21" s="38" t="s">
        <v>59</v>
      </c>
      <c r="C21" s="38">
        <v>1223.92</v>
      </c>
      <c r="D21" s="39"/>
      <c r="E21" s="4"/>
      <c r="F21" s="4"/>
    </row>
    <row r="22" spans="1:9" ht="60" x14ac:dyDescent="0.25">
      <c r="A22" s="38">
        <v>2</v>
      </c>
      <c r="B22" s="38" t="s">
        <v>64</v>
      </c>
      <c r="C22" s="38">
        <v>935</v>
      </c>
      <c r="D22" s="38"/>
      <c r="E22" s="1"/>
      <c r="F22" s="1"/>
    </row>
    <row r="23" spans="1:9" ht="30" x14ac:dyDescent="0.25">
      <c r="A23" s="38">
        <v>3</v>
      </c>
      <c r="B23" s="38" t="s">
        <v>87</v>
      </c>
      <c r="C23" s="38">
        <v>2822</v>
      </c>
      <c r="D23" s="39"/>
      <c r="E23" s="1"/>
      <c r="F23" s="1"/>
      <c r="I23" s="5"/>
    </row>
    <row r="24" spans="1:9" x14ac:dyDescent="0.25">
      <c r="A24" s="38">
        <v>4</v>
      </c>
      <c r="B24" s="38" t="s">
        <v>84</v>
      </c>
      <c r="C24" s="38">
        <v>4181</v>
      </c>
      <c r="D24" s="39"/>
      <c r="E24" s="1"/>
      <c r="F24" s="1"/>
    </row>
    <row r="25" spans="1:9" ht="30" x14ac:dyDescent="0.25">
      <c r="A25" s="38">
        <v>5</v>
      </c>
      <c r="B25" s="38" t="s">
        <v>85</v>
      </c>
      <c r="C25" s="38">
        <v>1412</v>
      </c>
      <c r="D25" s="39"/>
      <c r="E25" s="1"/>
      <c r="F25" s="1"/>
    </row>
    <row r="26" spans="1:9" ht="30" x14ac:dyDescent="0.25">
      <c r="A26" s="38">
        <v>6</v>
      </c>
      <c r="B26" s="38" t="s">
        <v>86</v>
      </c>
      <c r="C26" s="38">
        <v>1094</v>
      </c>
      <c r="D26" s="39"/>
      <c r="E26" s="1"/>
      <c r="F26" s="1"/>
    </row>
    <row r="27" spans="1:9" x14ac:dyDescent="0.25">
      <c r="A27" s="38"/>
      <c r="B27" s="39" t="s">
        <v>88</v>
      </c>
      <c r="C27" s="39">
        <f>SUM(C21:C26)</f>
        <v>11667.92</v>
      </c>
      <c r="D27" s="39">
        <f>C27+D19</f>
        <v>32167.760000000002</v>
      </c>
      <c r="E27" s="1"/>
      <c r="F27" s="1"/>
    </row>
    <row r="28" spans="1:9" x14ac:dyDescent="0.25">
      <c r="A28" s="38"/>
      <c r="B28" s="39" t="s">
        <v>8</v>
      </c>
      <c r="C28" s="38"/>
      <c r="D28" s="39"/>
      <c r="E28" s="1"/>
      <c r="F28" s="1"/>
    </row>
    <row r="29" spans="1:9" ht="30" x14ac:dyDescent="0.25">
      <c r="A29" s="38">
        <v>1</v>
      </c>
      <c r="B29" s="38" t="s">
        <v>59</v>
      </c>
      <c r="C29" s="38">
        <v>1223.92</v>
      </c>
      <c r="D29" s="39"/>
      <c r="E29" s="1"/>
      <c r="F29" s="1"/>
    </row>
    <row r="30" spans="1:9" ht="60" x14ac:dyDescent="0.25">
      <c r="A30" s="38">
        <v>2</v>
      </c>
      <c r="B30" s="38" t="s">
        <v>64</v>
      </c>
      <c r="C30" s="38">
        <v>935</v>
      </c>
      <c r="D30" s="38"/>
      <c r="E30" s="1"/>
      <c r="F30" s="1"/>
    </row>
    <row r="31" spans="1:9" x14ac:dyDescent="0.25">
      <c r="A31" s="38">
        <v>3</v>
      </c>
      <c r="B31" s="38" t="s">
        <v>96</v>
      </c>
      <c r="C31" s="38">
        <v>744</v>
      </c>
      <c r="D31" s="38"/>
      <c r="E31" s="1"/>
      <c r="F31" s="1"/>
    </row>
    <row r="32" spans="1:9" x14ac:dyDescent="0.25">
      <c r="A32" s="38">
        <v>4</v>
      </c>
      <c r="B32" s="38" t="s">
        <v>97</v>
      </c>
      <c r="C32" s="38">
        <f>744+372</f>
        <v>1116</v>
      </c>
      <c r="D32" s="38"/>
      <c r="E32" s="1"/>
      <c r="F32" s="1"/>
    </row>
    <row r="33" spans="1:6" x14ac:dyDescent="0.25">
      <c r="A33" s="38"/>
      <c r="B33" s="39" t="s">
        <v>98</v>
      </c>
      <c r="C33" s="39">
        <f>SUM(C29:C32)</f>
        <v>4018.92</v>
      </c>
      <c r="D33" s="39">
        <f>C33+D27</f>
        <v>36186.68</v>
      </c>
      <c r="E33" s="1"/>
      <c r="F33" s="1"/>
    </row>
    <row r="34" spans="1:6" x14ac:dyDescent="0.25">
      <c r="A34" s="38"/>
      <c r="B34" s="39" t="s">
        <v>9</v>
      </c>
      <c r="C34" s="38"/>
      <c r="D34" s="39"/>
      <c r="E34" s="1"/>
      <c r="F34" s="1"/>
    </row>
    <row r="35" spans="1:6" ht="30" x14ac:dyDescent="0.25">
      <c r="A35" s="38">
        <v>1</v>
      </c>
      <c r="B35" s="38" t="s">
        <v>59</v>
      </c>
      <c r="C35" s="38">
        <v>1223.92</v>
      </c>
      <c r="D35" s="39"/>
      <c r="E35" s="1"/>
      <c r="F35" s="1"/>
    </row>
    <row r="36" spans="1:6" ht="60" x14ac:dyDescent="0.25">
      <c r="A36" s="38">
        <v>2</v>
      </c>
      <c r="B36" s="38" t="s">
        <v>64</v>
      </c>
      <c r="C36" s="38">
        <v>935</v>
      </c>
      <c r="D36" s="38"/>
      <c r="E36" s="1"/>
      <c r="F36" s="1"/>
    </row>
    <row r="37" spans="1:6" x14ac:dyDescent="0.25">
      <c r="A37" s="38">
        <v>3</v>
      </c>
      <c r="B37" s="38" t="s">
        <v>105</v>
      </c>
      <c r="C37" s="38">
        <v>3348</v>
      </c>
      <c r="D37" s="38"/>
      <c r="E37" s="1"/>
      <c r="F37" s="1"/>
    </row>
    <row r="38" spans="1:6" x14ac:dyDescent="0.25">
      <c r="A38" s="38"/>
      <c r="B38" s="39" t="s">
        <v>106</v>
      </c>
      <c r="C38" s="39">
        <f>SUM(C35:C37)</f>
        <v>5506.92</v>
      </c>
      <c r="D38" s="39">
        <f>C38+D33</f>
        <v>41693.599999999999</v>
      </c>
      <c r="E38" s="1"/>
      <c r="F38" s="1"/>
    </row>
    <row r="39" spans="1:6" x14ac:dyDescent="0.25">
      <c r="A39" s="38"/>
      <c r="B39" s="39" t="s">
        <v>10</v>
      </c>
      <c r="C39" s="38"/>
      <c r="D39" s="39"/>
      <c r="E39" s="1"/>
      <c r="F39" s="1"/>
    </row>
    <row r="40" spans="1:6" ht="30" x14ac:dyDescent="0.25">
      <c r="A40" s="38">
        <v>1</v>
      </c>
      <c r="B40" s="38" t="s">
        <v>59</v>
      </c>
      <c r="C40" s="38">
        <v>1223.92</v>
      </c>
      <c r="D40" s="39"/>
      <c r="E40" s="1"/>
      <c r="F40" s="1"/>
    </row>
    <row r="41" spans="1:6" ht="60" x14ac:dyDescent="0.25">
      <c r="A41" s="38">
        <v>2</v>
      </c>
      <c r="B41" s="38" t="s">
        <v>64</v>
      </c>
      <c r="C41" s="38">
        <v>935</v>
      </c>
      <c r="D41" s="38"/>
      <c r="E41" s="1"/>
      <c r="F41" s="1"/>
    </row>
    <row r="42" spans="1:6" x14ac:dyDescent="0.25">
      <c r="A42" s="38">
        <v>3</v>
      </c>
      <c r="B42" s="41" t="s">
        <v>110</v>
      </c>
      <c r="C42" s="38">
        <v>372</v>
      </c>
      <c r="D42" s="39"/>
      <c r="E42" s="1"/>
      <c r="F42" s="1"/>
    </row>
    <row r="43" spans="1:6" x14ac:dyDescent="0.25">
      <c r="A43" s="38"/>
      <c r="B43" s="64" t="s">
        <v>111</v>
      </c>
      <c r="C43" s="39">
        <f>SUM(C40:C42)</f>
        <v>2530.92</v>
      </c>
      <c r="D43" s="39">
        <f>C43+D38</f>
        <v>44224.52</v>
      </c>
      <c r="E43" s="1"/>
      <c r="F43" s="1"/>
    </row>
    <row r="44" spans="1:6" x14ac:dyDescent="0.25">
      <c r="A44" s="38"/>
      <c r="B44" s="39" t="s">
        <v>11</v>
      </c>
      <c r="C44" s="38"/>
      <c r="D44" s="39"/>
      <c r="E44" s="1"/>
      <c r="F44" s="1"/>
    </row>
    <row r="45" spans="1:6" ht="30" x14ac:dyDescent="0.25">
      <c r="A45" s="38">
        <v>1</v>
      </c>
      <c r="B45" s="38" t="s">
        <v>59</v>
      </c>
      <c r="C45" s="38">
        <v>1223.92</v>
      </c>
      <c r="D45" s="39"/>
      <c r="E45" s="1"/>
      <c r="F45" s="1"/>
    </row>
    <row r="46" spans="1:6" ht="60" x14ac:dyDescent="0.25">
      <c r="A46" s="38">
        <v>2</v>
      </c>
      <c r="B46" s="38" t="s">
        <v>64</v>
      </c>
      <c r="C46" s="38">
        <v>935</v>
      </c>
      <c r="D46" s="38"/>
      <c r="E46" s="1"/>
      <c r="F46" s="1"/>
    </row>
    <row r="47" spans="1:6" x14ac:dyDescent="0.25">
      <c r="A47" s="38">
        <v>3</v>
      </c>
      <c r="B47" s="41" t="s">
        <v>114</v>
      </c>
      <c r="C47" s="38">
        <v>1116</v>
      </c>
      <c r="D47" s="39"/>
      <c r="E47" s="1"/>
      <c r="F47" s="1"/>
    </row>
    <row r="48" spans="1:6" x14ac:dyDescent="0.25">
      <c r="A48" s="38"/>
      <c r="B48" s="64" t="s">
        <v>115</v>
      </c>
      <c r="C48" s="39">
        <f>SUM(C45:C47)</f>
        <v>3274.92</v>
      </c>
      <c r="D48" s="39">
        <f>C48+D43</f>
        <v>47499.439999999995</v>
      </c>
      <c r="E48" s="1"/>
      <c r="F48" s="1"/>
    </row>
    <row r="49" spans="1:6" x14ac:dyDescent="0.25">
      <c r="A49" s="38"/>
      <c r="B49" s="39" t="s">
        <v>12</v>
      </c>
      <c r="C49" s="38"/>
      <c r="D49" s="39"/>
      <c r="E49" s="1"/>
      <c r="F49" s="1"/>
    </row>
    <row r="50" spans="1:6" ht="30" x14ac:dyDescent="0.25">
      <c r="A50" s="38">
        <v>1</v>
      </c>
      <c r="B50" s="38" t="s">
        <v>59</v>
      </c>
      <c r="C50" s="38">
        <v>1223.92</v>
      </c>
      <c r="D50" s="39"/>
      <c r="E50" s="1"/>
      <c r="F50" s="1"/>
    </row>
    <row r="51" spans="1:6" ht="60" x14ac:dyDescent="0.25">
      <c r="A51" s="38">
        <v>2</v>
      </c>
      <c r="B51" s="38" t="s">
        <v>64</v>
      </c>
      <c r="C51" s="38">
        <v>935</v>
      </c>
      <c r="D51" s="38"/>
      <c r="E51" s="1"/>
      <c r="F51" s="1"/>
    </row>
    <row r="52" spans="1:6" x14ac:dyDescent="0.25">
      <c r="A52" s="38">
        <v>3</v>
      </c>
      <c r="B52" s="38" t="s">
        <v>110</v>
      </c>
      <c r="C52" s="38">
        <v>1116</v>
      </c>
      <c r="D52" s="39"/>
      <c r="E52" s="1"/>
      <c r="F52" s="1"/>
    </row>
    <row r="53" spans="1:6" x14ac:dyDescent="0.25">
      <c r="A53" s="38">
        <v>4</v>
      </c>
      <c r="B53" s="41" t="s">
        <v>119</v>
      </c>
      <c r="C53" s="38">
        <v>186</v>
      </c>
      <c r="D53" s="39"/>
      <c r="E53" s="1"/>
      <c r="F53" s="1"/>
    </row>
    <row r="54" spans="1:6" x14ac:dyDescent="0.25">
      <c r="A54" s="38">
        <v>5</v>
      </c>
      <c r="B54" s="41" t="s">
        <v>120</v>
      </c>
      <c r="C54" s="38">
        <v>186</v>
      </c>
      <c r="D54" s="39"/>
      <c r="E54" s="1"/>
      <c r="F54" s="1"/>
    </row>
    <row r="55" spans="1:6" x14ac:dyDescent="0.25">
      <c r="A55" s="38"/>
      <c r="B55" s="39" t="s">
        <v>121</v>
      </c>
      <c r="C55" s="39">
        <f>SUM(C50:C54)</f>
        <v>3646.92</v>
      </c>
      <c r="D55" s="39">
        <f>C55+D48</f>
        <v>51146.359999999993</v>
      </c>
      <c r="E55" s="1"/>
      <c r="F55" s="1"/>
    </row>
    <row r="56" spans="1:6" x14ac:dyDescent="0.25">
      <c r="A56" s="38"/>
      <c r="B56" s="39" t="s">
        <v>13</v>
      </c>
      <c r="C56" s="38"/>
      <c r="D56" s="39"/>
      <c r="E56" s="1"/>
      <c r="F56" s="1"/>
    </row>
    <row r="57" spans="1:6" ht="30" x14ac:dyDescent="0.25">
      <c r="A57" s="38">
        <v>1</v>
      </c>
      <c r="B57" s="38" t="s">
        <v>59</v>
      </c>
      <c r="C57" s="38">
        <v>1223.92</v>
      </c>
      <c r="D57" s="39"/>
      <c r="E57" s="1"/>
      <c r="F57" s="1"/>
    </row>
    <row r="58" spans="1:6" ht="60" x14ac:dyDescent="0.25">
      <c r="A58" s="38">
        <v>2</v>
      </c>
      <c r="B58" s="38" t="s">
        <v>64</v>
      </c>
      <c r="C58" s="38">
        <v>935</v>
      </c>
      <c r="D58" s="38"/>
      <c r="E58" s="1"/>
      <c r="F58" s="1"/>
    </row>
    <row r="59" spans="1:6" ht="30" x14ac:dyDescent="0.25">
      <c r="A59" s="38">
        <v>3</v>
      </c>
      <c r="B59" s="41" t="s">
        <v>124</v>
      </c>
      <c r="C59" s="38">
        <v>1900.2</v>
      </c>
      <c r="D59" s="39"/>
      <c r="E59" s="1"/>
      <c r="F59" s="1"/>
    </row>
    <row r="60" spans="1:6" x14ac:dyDescent="0.25">
      <c r="A60" s="38"/>
      <c r="B60" s="64" t="s">
        <v>125</v>
      </c>
      <c r="C60" s="39">
        <f>SUM(C57:C59)</f>
        <v>4059.12</v>
      </c>
      <c r="D60" s="39">
        <f>C60+D55</f>
        <v>55205.479999999996</v>
      </c>
      <c r="E60" s="1"/>
      <c r="F60" s="1"/>
    </row>
    <row r="61" spans="1:6" x14ac:dyDescent="0.25">
      <c r="A61" s="38"/>
      <c r="B61" s="39" t="s">
        <v>14</v>
      </c>
      <c r="C61" s="38"/>
      <c r="D61" s="39"/>
      <c r="E61" s="1"/>
      <c r="F61" s="1"/>
    </row>
    <row r="62" spans="1:6" ht="30" x14ac:dyDescent="0.25">
      <c r="A62" s="38">
        <v>1</v>
      </c>
      <c r="B62" s="38" t="s">
        <v>59</v>
      </c>
      <c r="C62" s="38">
        <v>1223.92</v>
      </c>
      <c r="D62" s="39"/>
      <c r="E62" s="1"/>
      <c r="F62" s="1"/>
    </row>
    <row r="63" spans="1:6" ht="60" x14ac:dyDescent="0.25">
      <c r="A63" s="38">
        <v>2</v>
      </c>
      <c r="B63" s="38" t="s">
        <v>64</v>
      </c>
      <c r="C63" s="38">
        <v>935</v>
      </c>
      <c r="D63" s="38"/>
      <c r="E63" s="1"/>
      <c r="F63" s="1"/>
    </row>
    <row r="64" spans="1:6" x14ac:dyDescent="0.25">
      <c r="A64" s="38">
        <v>3</v>
      </c>
      <c r="B64" s="41" t="s">
        <v>110</v>
      </c>
      <c r="C64" s="38">
        <v>372</v>
      </c>
      <c r="D64" s="39"/>
      <c r="E64" s="1"/>
      <c r="F64" s="1"/>
    </row>
    <row r="65" spans="1:6" x14ac:dyDescent="0.25">
      <c r="A65" s="38"/>
      <c r="B65" s="64" t="s">
        <v>127</v>
      </c>
      <c r="C65" s="39">
        <f>SUM(C62:C64)</f>
        <v>2530.92</v>
      </c>
      <c r="D65" s="39">
        <f>C65+D60</f>
        <v>57736.399999999994</v>
      </c>
      <c r="E65" s="1"/>
      <c r="F65" s="1"/>
    </row>
    <row r="66" spans="1:6" x14ac:dyDescent="0.25">
      <c r="A66" s="38"/>
      <c r="B66" s="39" t="s">
        <v>15</v>
      </c>
      <c r="C66" s="38"/>
      <c r="D66" s="39"/>
      <c r="E66" s="1"/>
      <c r="F66" s="1"/>
    </row>
    <row r="67" spans="1:6" ht="30" x14ac:dyDescent="0.25">
      <c r="A67" s="38">
        <v>1</v>
      </c>
      <c r="B67" s="38" t="s">
        <v>59</v>
      </c>
      <c r="C67" s="38">
        <v>1223.92</v>
      </c>
      <c r="D67" s="39"/>
      <c r="E67" s="1"/>
      <c r="F67" s="1"/>
    </row>
    <row r="68" spans="1:6" ht="60" x14ac:dyDescent="0.25">
      <c r="A68" s="38">
        <v>2</v>
      </c>
      <c r="B68" s="38" t="s">
        <v>64</v>
      </c>
      <c r="C68" s="38">
        <v>935</v>
      </c>
      <c r="D68" s="38"/>
      <c r="E68" s="1"/>
      <c r="F68" s="1"/>
    </row>
    <row r="69" spans="1:6" x14ac:dyDescent="0.25">
      <c r="A69" s="38">
        <v>3</v>
      </c>
      <c r="B69" s="38" t="s">
        <v>131</v>
      </c>
      <c r="C69" s="38">
        <v>372</v>
      </c>
      <c r="D69" s="39"/>
      <c r="E69" s="1"/>
      <c r="F69" s="1"/>
    </row>
    <row r="70" spans="1:6" ht="30" x14ac:dyDescent="0.25">
      <c r="A70" s="38">
        <v>4</v>
      </c>
      <c r="B70" s="41" t="s">
        <v>132</v>
      </c>
      <c r="C70" s="38">
        <v>1488</v>
      </c>
      <c r="D70" s="39"/>
      <c r="E70" s="1"/>
      <c r="F70" s="1"/>
    </row>
    <row r="71" spans="1:6" ht="15" customHeight="1" x14ac:dyDescent="0.25">
      <c r="A71" s="38">
        <v>5</v>
      </c>
      <c r="B71" s="41" t="s">
        <v>133</v>
      </c>
      <c r="C71" s="38">
        <v>1116</v>
      </c>
      <c r="D71" s="39"/>
      <c r="E71" s="1"/>
      <c r="F71" s="1"/>
    </row>
    <row r="72" spans="1:6" ht="30" x14ac:dyDescent="0.25">
      <c r="A72" s="38">
        <v>6</v>
      </c>
      <c r="B72" s="41" t="s">
        <v>134</v>
      </c>
      <c r="C72" s="38">
        <v>2044</v>
      </c>
      <c r="D72" s="39"/>
      <c r="E72" s="1"/>
      <c r="F72" s="1"/>
    </row>
    <row r="73" spans="1:6" x14ac:dyDescent="0.25">
      <c r="A73" s="38">
        <v>7</v>
      </c>
      <c r="B73" s="41" t="s">
        <v>135</v>
      </c>
      <c r="C73" s="38">
        <f>1488+1116</f>
        <v>2604</v>
      </c>
      <c r="D73" s="39"/>
      <c r="E73" s="1"/>
      <c r="F73" s="1"/>
    </row>
    <row r="74" spans="1:6" x14ac:dyDescent="0.25">
      <c r="A74" s="38"/>
      <c r="B74" s="64" t="s">
        <v>136</v>
      </c>
      <c r="C74" s="39">
        <f>SUM(C67:C73)</f>
        <v>9782.92</v>
      </c>
      <c r="D74" s="39">
        <f>C74+D65</f>
        <v>67519.319999999992</v>
      </c>
      <c r="E74" s="1"/>
      <c r="F74" s="1"/>
    </row>
    <row r="75" spans="1:6" x14ac:dyDescent="0.25">
      <c r="A75" s="38"/>
      <c r="B75" s="39" t="s">
        <v>16</v>
      </c>
      <c r="C75" s="38"/>
      <c r="D75" s="39"/>
      <c r="E75" s="1"/>
      <c r="F75" s="1"/>
    </row>
    <row r="76" spans="1:6" ht="30" x14ac:dyDescent="0.25">
      <c r="A76" s="38">
        <v>1</v>
      </c>
      <c r="B76" s="38" t="s">
        <v>59</v>
      </c>
      <c r="C76" s="38">
        <v>1223.92</v>
      </c>
      <c r="D76" s="39"/>
      <c r="E76" s="1"/>
      <c r="F76" s="1"/>
    </row>
    <row r="77" spans="1:6" ht="60" x14ac:dyDescent="0.25">
      <c r="A77" s="38">
        <v>2</v>
      </c>
      <c r="B77" s="38" t="s">
        <v>64</v>
      </c>
      <c r="C77" s="38">
        <v>935</v>
      </c>
      <c r="D77" s="38"/>
      <c r="E77" s="1"/>
      <c r="F77" s="1"/>
    </row>
    <row r="78" spans="1:6" x14ac:dyDescent="0.25">
      <c r="A78" s="38">
        <v>3</v>
      </c>
      <c r="B78" s="41" t="s">
        <v>140</v>
      </c>
      <c r="C78" s="38">
        <v>2232</v>
      </c>
      <c r="D78" s="39"/>
      <c r="E78" s="1"/>
      <c r="F78" s="1"/>
    </row>
    <row r="79" spans="1:6" x14ac:dyDescent="0.25">
      <c r="A79" s="38">
        <v>4</v>
      </c>
      <c r="B79" s="38" t="s">
        <v>141</v>
      </c>
      <c r="C79" s="38">
        <v>1116</v>
      </c>
      <c r="D79" s="39"/>
      <c r="E79" s="1"/>
      <c r="F79" s="1"/>
    </row>
    <row r="80" spans="1:6" x14ac:dyDescent="0.25">
      <c r="A80" s="38">
        <v>5</v>
      </c>
      <c r="B80" s="38" t="s">
        <v>142</v>
      </c>
      <c r="C80" s="38">
        <v>744</v>
      </c>
      <c r="D80" s="39"/>
      <c r="E80" s="1"/>
      <c r="F80" s="1"/>
    </row>
    <row r="81" spans="1:6" ht="30" x14ac:dyDescent="0.25">
      <c r="A81" s="38">
        <v>6</v>
      </c>
      <c r="B81" s="41" t="s">
        <v>143</v>
      </c>
      <c r="C81" s="38">
        <v>1116</v>
      </c>
      <c r="D81" s="39"/>
      <c r="E81" s="1"/>
      <c r="F81" s="1"/>
    </row>
    <row r="82" spans="1:6" ht="30" x14ac:dyDescent="0.25">
      <c r="A82" s="38">
        <v>7</v>
      </c>
      <c r="B82" s="41" t="s">
        <v>144</v>
      </c>
      <c r="C82" s="38">
        <v>5681.4</v>
      </c>
      <c r="D82" s="39"/>
      <c r="E82" s="1"/>
      <c r="F82" s="1"/>
    </row>
    <row r="83" spans="1:6" x14ac:dyDescent="0.25">
      <c r="A83" s="38">
        <v>8</v>
      </c>
      <c r="B83" s="41" t="s">
        <v>145</v>
      </c>
      <c r="C83" s="38">
        <v>6450.8</v>
      </c>
      <c r="D83" s="39"/>
      <c r="E83" s="1"/>
      <c r="F83" s="1"/>
    </row>
    <row r="84" spans="1:6" x14ac:dyDescent="0.25">
      <c r="A84" s="38"/>
      <c r="B84" s="64" t="s">
        <v>146</v>
      </c>
      <c r="C84" s="39">
        <f>SUM(C76:C83)</f>
        <v>19499.12</v>
      </c>
      <c r="D84" s="39">
        <f>C84+D74</f>
        <v>87018.439999999988</v>
      </c>
      <c r="E84" s="1"/>
      <c r="F84" s="1"/>
    </row>
    <row r="85" spans="1:6" x14ac:dyDescent="0.25">
      <c r="A85" s="38"/>
      <c r="B85" s="64"/>
      <c r="C85" s="39"/>
      <c r="D85" s="39"/>
      <c r="E85" s="1"/>
      <c r="F85" s="1"/>
    </row>
    <row r="86" spans="1:6" x14ac:dyDescent="0.25">
      <c r="A86" s="38"/>
      <c r="B86" s="38"/>
      <c r="C86" s="38"/>
      <c r="D86" s="38"/>
      <c r="E86" s="1"/>
      <c r="F86" s="1"/>
    </row>
    <row r="87" spans="1:6" x14ac:dyDescent="0.25">
      <c r="A87" s="40"/>
      <c r="B87" s="40"/>
      <c r="C87" s="40"/>
      <c r="D87" s="40"/>
      <c r="E87" s="1"/>
      <c r="F87" s="1"/>
    </row>
    <row r="88" spans="1:6" x14ac:dyDescent="0.25">
      <c r="E88" s="1"/>
      <c r="F88" s="1"/>
    </row>
    <row r="89" spans="1:6" x14ac:dyDescent="0.25">
      <c r="E89" s="1"/>
      <c r="F89" s="1"/>
    </row>
    <row r="90" spans="1:6" x14ac:dyDescent="0.25">
      <c r="E90" s="1"/>
      <c r="F90" s="1"/>
    </row>
    <row r="91" spans="1:6" x14ac:dyDescent="0.25">
      <c r="E91" s="1"/>
      <c r="F91" s="1"/>
    </row>
    <row r="92" spans="1:6" x14ac:dyDescent="0.25">
      <c r="E92" s="1"/>
      <c r="F92" s="1"/>
    </row>
    <row r="93" spans="1:6" x14ac:dyDescent="0.25">
      <c r="E93" s="1"/>
      <c r="F93" s="1"/>
    </row>
    <row r="94" spans="1:6" x14ac:dyDescent="0.25">
      <c r="E94" s="1"/>
      <c r="F94" s="1"/>
    </row>
    <row r="95" spans="1:6" x14ac:dyDescent="0.25">
      <c r="E95" s="1"/>
      <c r="F95" s="1"/>
    </row>
    <row r="96" spans="1:6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  <row r="108" spans="5:6" x14ac:dyDescent="0.25">
      <c r="E108" s="1"/>
      <c r="F108" s="1"/>
    </row>
    <row r="109" spans="5:6" x14ac:dyDescent="0.25">
      <c r="E109" s="1"/>
      <c r="F109" s="1"/>
    </row>
    <row r="110" spans="5:6" x14ac:dyDescent="0.25">
      <c r="E110" s="1"/>
      <c r="F11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opLeftCell="A20" workbookViewId="0">
      <selection activeCell="D50" sqref="D50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6" t="s">
        <v>71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5" t="s">
        <v>7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1</v>
      </c>
      <c r="C4" s="7" t="s">
        <v>2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3</v>
      </c>
      <c r="C5" s="7"/>
      <c r="D5" s="7"/>
      <c r="E5" s="1"/>
      <c r="F5" s="1"/>
      <c r="G5" s="1"/>
      <c r="H5" s="1"/>
    </row>
    <row r="6" spans="1:8" s="4" customFormat="1" x14ac:dyDescent="0.25">
      <c r="A6" s="38">
        <v>1</v>
      </c>
      <c r="B6" s="38" t="s">
        <v>62</v>
      </c>
      <c r="C6" s="38">
        <v>4104</v>
      </c>
      <c r="D6" s="39"/>
    </row>
    <row r="7" spans="1:8" s="4" customFormat="1" x14ac:dyDescent="0.25">
      <c r="A7" s="38">
        <v>2</v>
      </c>
      <c r="B7" s="38" t="s">
        <v>72</v>
      </c>
      <c r="C7" s="38">
        <v>4076</v>
      </c>
      <c r="D7" s="39"/>
    </row>
    <row r="8" spans="1:8" s="1" customFormat="1" x14ac:dyDescent="0.25">
      <c r="A8" s="38"/>
      <c r="B8" s="39" t="s">
        <v>65</v>
      </c>
      <c r="C8" s="39">
        <f>SUM(C6:C7)</f>
        <v>8180</v>
      </c>
      <c r="D8" s="39">
        <f>C8</f>
        <v>8180</v>
      </c>
    </row>
    <row r="9" spans="1:8" s="1" customFormat="1" x14ac:dyDescent="0.25">
      <c r="A9" s="38"/>
      <c r="B9" s="39" t="s">
        <v>6</v>
      </c>
      <c r="C9" s="38"/>
      <c r="D9" s="39"/>
    </row>
    <row r="10" spans="1:8" s="1" customFormat="1" x14ac:dyDescent="0.25">
      <c r="A10" s="38">
        <v>1</v>
      </c>
      <c r="B10" s="38" t="s">
        <v>62</v>
      </c>
      <c r="C10" s="60">
        <v>4104</v>
      </c>
      <c r="D10" s="61"/>
    </row>
    <row r="11" spans="1:8" s="1" customFormat="1" x14ac:dyDescent="0.25">
      <c r="A11" s="38">
        <v>2</v>
      </c>
      <c r="B11" s="38" t="s">
        <v>79</v>
      </c>
      <c r="C11" s="38">
        <v>3348</v>
      </c>
      <c r="D11" s="39"/>
    </row>
    <row r="12" spans="1:8" s="4" customFormat="1" x14ac:dyDescent="0.25">
      <c r="A12" s="38">
        <v>3</v>
      </c>
      <c r="B12" s="38" t="s">
        <v>80</v>
      </c>
      <c r="C12" s="38">
        <v>1540</v>
      </c>
      <c r="D12" s="39"/>
    </row>
    <row r="13" spans="1:8" s="1" customFormat="1" x14ac:dyDescent="0.25">
      <c r="A13" s="38"/>
      <c r="B13" s="39" t="s">
        <v>78</v>
      </c>
      <c r="C13" s="39">
        <f>SUM(C10:C12)</f>
        <v>8992</v>
      </c>
      <c r="D13" s="39">
        <f>C13+D8</f>
        <v>17172</v>
      </c>
    </row>
    <row r="14" spans="1:8" s="1" customFormat="1" x14ac:dyDescent="0.25">
      <c r="A14" s="38"/>
      <c r="B14" s="39" t="s">
        <v>4</v>
      </c>
      <c r="C14" s="38"/>
      <c r="D14" s="39"/>
    </row>
    <row r="15" spans="1:8" s="1" customFormat="1" x14ac:dyDescent="0.25">
      <c r="A15" s="38">
        <v>1</v>
      </c>
      <c r="B15" s="38" t="s">
        <v>62</v>
      </c>
      <c r="C15" s="38">
        <v>4104</v>
      </c>
      <c r="D15" s="39"/>
    </row>
    <row r="16" spans="1:8" s="1" customFormat="1" x14ac:dyDescent="0.25">
      <c r="A16" s="38">
        <v>2</v>
      </c>
      <c r="B16" s="38" t="s">
        <v>89</v>
      </c>
      <c r="C16" s="38">
        <v>2232</v>
      </c>
      <c r="D16" s="39"/>
    </row>
    <row r="17" spans="1:4" s="1" customFormat="1" x14ac:dyDescent="0.25">
      <c r="A17" s="38">
        <v>3</v>
      </c>
      <c r="B17" s="38" t="s">
        <v>90</v>
      </c>
      <c r="C17" s="38">
        <v>2232</v>
      </c>
      <c r="D17" s="39"/>
    </row>
    <row r="18" spans="1:4" s="1" customFormat="1" x14ac:dyDescent="0.25">
      <c r="A18" s="38">
        <v>4</v>
      </c>
      <c r="B18" s="38" t="s">
        <v>80</v>
      </c>
      <c r="C18" s="38">
        <v>1220</v>
      </c>
      <c r="D18" s="39"/>
    </row>
    <row r="19" spans="1:4" s="1" customFormat="1" x14ac:dyDescent="0.25">
      <c r="A19" s="38">
        <v>5</v>
      </c>
      <c r="B19" s="38" t="s">
        <v>91</v>
      </c>
      <c r="C19" s="38">
        <v>3348</v>
      </c>
      <c r="D19" s="39"/>
    </row>
    <row r="20" spans="1:4" s="1" customFormat="1" x14ac:dyDescent="0.25">
      <c r="A20" s="38">
        <v>6</v>
      </c>
      <c r="B20" s="38" t="s">
        <v>92</v>
      </c>
      <c r="C20" s="38">
        <v>1488</v>
      </c>
      <c r="D20" s="39"/>
    </row>
    <row r="21" spans="1:4" s="1" customFormat="1" x14ac:dyDescent="0.25">
      <c r="A21" s="38"/>
      <c r="B21" s="39" t="s">
        <v>88</v>
      </c>
      <c r="C21" s="39">
        <f>SUM(C15:C20)</f>
        <v>14624</v>
      </c>
      <c r="D21" s="39">
        <f>C21+D13</f>
        <v>31796</v>
      </c>
    </row>
    <row r="22" spans="1:4" s="1" customFormat="1" x14ac:dyDescent="0.25">
      <c r="A22" s="38"/>
      <c r="B22" s="39" t="s">
        <v>8</v>
      </c>
      <c r="C22" s="39"/>
      <c r="D22" s="39"/>
    </row>
    <row r="23" spans="1:4" s="1" customFormat="1" x14ac:dyDescent="0.25">
      <c r="A23" s="38">
        <v>1</v>
      </c>
      <c r="B23" s="38" t="s">
        <v>99</v>
      </c>
      <c r="C23" s="38">
        <v>684</v>
      </c>
      <c r="D23" s="39"/>
    </row>
    <row r="24" spans="1:4" s="1" customFormat="1" ht="30" x14ac:dyDescent="0.25">
      <c r="A24" s="38">
        <v>2</v>
      </c>
      <c r="B24" s="38" t="s">
        <v>100</v>
      </c>
      <c r="C24" s="38">
        <v>1488</v>
      </c>
      <c r="D24" s="39"/>
    </row>
    <row r="25" spans="1:4" s="1" customFormat="1" ht="30" x14ac:dyDescent="0.25">
      <c r="A25" s="38">
        <v>3</v>
      </c>
      <c r="B25" s="38" t="s">
        <v>101</v>
      </c>
      <c r="C25" s="38">
        <v>1492</v>
      </c>
      <c r="D25" s="39"/>
    </row>
    <row r="26" spans="1:4" s="1" customFormat="1" x14ac:dyDescent="0.25">
      <c r="A26" s="38">
        <v>4</v>
      </c>
      <c r="B26" s="38" t="s">
        <v>62</v>
      </c>
      <c r="C26" s="38">
        <v>4104</v>
      </c>
      <c r="D26" s="39"/>
    </row>
    <row r="27" spans="1:4" s="1" customFormat="1" x14ac:dyDescent="0.25">
      <c r="A27" s="38"/>
      <c r="B27" s="39" t="s">
        <v>98</v>
      </c>
      <c r="C27" s="39">
        <f>SUM(C23:C26)</f>
        <v>7768</v>
      </c>
      <c r="D27" s="39">
        <f>C27+D21</f>
        <v>39564</v>
      </c>
    </row>
    <row r="28" spans="1:4" s="1" customFormat="1" x14ac:dyDescent="0.25">
      <c r="A28" s="38"/>
      <c r="B28" s="39" t="s">
        <v>9</v>
      </c>
      <c r="C28" s="39"/>
      <c r="D28" s="39"/>
    </row>
    <row r="29" spans="1:4" s="1" customFormat="1" x14ac:dyDescent="0.25">
      <c r="A29" s="38">
        <v>1</v>
      </c>
      <c r="B29" s="38" t="s">
        <v>62</v>
      </c>
      <c r="C29" s="38">
        <v>4104</v>
      </c>
      <c r="D29" s="39">
        <f>C29+D27</f>
        <v>43668</v>
      </c>
    </row>
    <row r="30" spans="1:4" s="1" customFormat="1" x14ac:dyDescent="0.25">
      <c r="A30" s="38"/>
      <c r="B30" s="39" t="s">
        <v>10</v>
      </c>
      <c r="C30" s="38"/>
      <c r="D30" s="39"/>
    </row>
    <row r="31" spans="1:4" s="1" customFormat="1" x14ac:dyDescent="0.25">
      <c r="A31" s="38">
        <v>1</v>
      </c>
      <c r="B31" s="38" t="s">
        <v>62</v>
      </c>
      <c r="C31" s="39">
        <v>4104</v>
      </c>
      <c r="D31" s="39">
        <f>C31+D29</f>
        <v>47772</v>
      </c>
    </row>
    <row r="32" spans="1:4" s="1" customFormat="1" x14ac:dyDescent="0.25">
      <c r="A32" s="38"/>
      <c r="B32" s="39" t="s">
        <v>11</v>
      </c>
      <c r="C32" s="38"/>
      <c r="D32" s="39"/>
    </row>
    <row r="33" spans="1:4" s="1" customFormat="1" x14ac:dyDescent="0.25">
      <c r="A33" s="38">
        <v>1</v>
      </c>
      <c r="B33" s="38" t="s">
        <v>62</v>
      </c>
      <c r="C33" s="39">
        <v>4104</v>
      </c>
      <c r="D33" s="39">
        <f>C33+D31</f>
        <v>51876</v>
      </c>
    </row>
    <row r="34" spans="1:4" s="1" customFormat="1" x14ac:dyDescent="0.25">
      <c r="A34" s="38"/>
      <c r="B34" s="39" t="s">
        <v>12</v>
      </c>
      <c r="C34" s="38"/>
      <c r="D34" s="39"/>
    </row>
    <row r="35" spans="1:4" s="1" customFormat="1" x14ac:dyDescent="0.25">
      <c r="A35" s="38">
        <v>1</v>
      </c>
      <c r="B35" s="38" t="s">
        <v>62</v>
      </c>
      <c r="C35" s="39">
        <v>4104</v>
      </c>
      <c r="D35" s="39">
        <f>C35+D33</f>
        <v>55980</v>
      </c>
    </row>
    <row r="36" spans="1:4" s="1" customFormat="1" x14ac:dyDescent="0.25">
      <c r="A36" s="38"/>
      <c r="B36" s="39" t="s">
        <v>13</v>
      </c>
      <c r="C36" s="38"/>
      <c r="D36" s="39"/>
    </row>
    <row r="37" spans="1:4" s="1" customFormat="1" x14ac:dyDescent="0.25">
      <c r="A37" s="38">
        <v>1</v>
      </c>
      <c r="B37" s="38" t="s">
        <v>62</v>
      </c>
      <c r="C37" s="39">
        <v>4104</v>
      </c>
      <c r="D37" s="39">
        <f>C37+D35</f>
        <v>60084</v>
      </c>
    </row>
    <row r="38" spans="1:4" s="1" customFormat="1" x14ac:dyDescent="0.25">
      <c r="A38" s="38"/>
      <c r="B38" s="39" t="s">
        <v>14</v>
      </c>
      <c r="C38" s="38"/>
      <c r="D38" s="39"/>
    </row>
    <row r="39" spans="1:4" s="1" customFormat="1" x14ac:dyDescent="0.25">
      <c r="A39" s="38">
        <v>1</v>
      </c>
      <c r="B39" s="38" t="s">
        <v>62</v>
      </c>
      <c r="C39" s="38">
        <v>4104</v>
      </c>
      <c r="D39" s="39"/>
    </row>
    <row r="40" spans="1:4" s="1" customFormat="1" x14ac:dyDescent="0.25">
      <c r="A40" s="38">
        <v>2</v>
      </c>
      <c r="B40" s="38" t="s">
        <v>128</v>
      </c>
      <c r="C40" s="38">
        <v>2232</v>
      </c>
      <c r="D40" s="39"/>
    </row>
    <row r="41" spans="1:4" s="1" customFormat="1" x14ac:dyDescent="0.25">
      <c r="A41" s="38"/>
      <c r="B41" s="39" t="s">
        <v>127</v>
      </c>
      <c r="C41" s="39">
        <f>SUM(C39:C40)</f>
        <v>6336</v>
      </c>
      <c r="D41" s="39">
        <f>C41+D37</f>
        <v>66420</v>
      </c>
    </row>
    <row r="42" spans="1:4" s="1" customFormat="1" x14ac:dyDescent="0.25">
      <c r="A42" s="38"/>
      <c r="B42" s="39" t="s">
        <v>15</v>
      </c>
      <c r="C42" s="38"/>
      <c r="D42" s="39"/>
    </row>
    <row r="43" spans="1:4" s="1" customFormat="1" x14ac:dyDescent="0.25">
      <c r="A43" s="38">
        <v>1</v>
      </c>
      <c r="B43" s="38" t="s">
        <v>62</v>
      </c>
      <c r="C43" s="38">
        <v>4104</v>
      </c>
      <c r="D43" s="39"/>
    </row>
    <row r="44" spans="1:4" s="1" customFormat="1" x14ac:dyDescent="0.25">
      <c r="A44" s="38">
        <v>2</v>
      </c>
      <c r="B44" s="38" t="s">
        <v>137</v>
      </c>
      <c r="C44" s="38">
        <v>1674</v>
      </c>
      <c r="D44" s="39"/>
    </row>
    <row r="45" spans="1:4" s="1" customFormat="1" x14ac:dyDescent="0.25">
      <c r="A45" s="38"/>
      <c r="B45" s="39" t="s">
        <v>136</v>
      </c>
      <c r="C45" s="39">
        <f>SUM(C43:C44)</f>
        <v>5778</v>
      </c>
      <c r="D45" s="39">
        <f>C45+D41</f>
        <v>72198</v>
      </c>
    </row>
    <row r="46" spans="1:4" s="1" customFormat="1" x14ac:dyDescent="0.25">
      <c r="A46" s="38"/>
      <c r="B46" s="39" t="s">
        <v>16</v>
      </c>
      <c r="C46" s="38"/>
      <c r="D46" s="39"/>
    </row>
    <row r="47" spans="1:4" s="1" customFormat="1" x14ac:dyDescent="0.25">
      <c r="A47" s="38">
        <v>1</v>
      </c>
      <c r="B47" s="38" t="s">
        <v>62</v>
      </c>
      <c r="C47" s="38">
        <v>4104</v>
      </c>
      <c r="D47" s="39"/>
    </row>
    <row r="48" spans="1:4" s="1" customFormat="1" x14ac:dyDescent="0.25">
      <c r="A48" s="38">
        <v>2</v>
      </c>
      <c r="B48" s="38" t="s">
        <v>147</v>
      </c>
      <c r="C48" s="38">
        <v>1194</v>
      </c>
      <c r="D48" s="39"/>
    </row>
    <row r="49" spans="1:4" s="1" customFormat="1" x14ac:dyDescent="0.25">
      <c r="A49" s="38"/>
      <c r="B49" s="39" t="s">
        <v>146</v>
      </c>
      <c r="C49" s="39">
        <f>SUM(C47:C48)</f>
        <v>5298</v>
      </c>
      <c r="D49" s="39">
        <f>C49+D45</f>
        <v>77496</v>
      </c>
    </row>
    <row r="50" spans="1:4" s="1" customFormat="1" x14ac:dyDescent="0.25">
      <c r="A50" s="38"/>
      <c r="B50" s="38"/>
      <c r="C50" s="38"/>
      <c r="D50" s="39"/>
    </row>
    <row r="51" spans="1:4" s="1" customFormat="1" x14ac:dyDescent="0.25">
      <c r="A51" s="38"/>
      <c r="B51" s="38"/>
      <c r="C51" s="38"/>
      <c r="D51" s="39"/>
    </row>
    <row r="52" spans="1:4" s="1" customFormat="1" x14ac:dyDescent="0.25">
      <c r="A52" s="38"/>
      <c r="B52" s="38"/>
      <c r="C52" s="38"/>
      <c r="D52" s="39"/>
    </row>
    <row r="53" spans="1:4" s="1" customFormat="1" x14ac:dyDescent="0.25">
      <c r="A53" s="38"/>
      <c r="B53" s="38"/>
      <c r="C53" s="38"/>
      <c r="D53" s="39"/>
    </row>
    <row r="54" spans="1:4" s="1" customFormat="1" x14ac:dyDescent="0.25">
      <c r="A54" s="38"/>
      <c r="B54" s="38"/>
      <c r="C54" s="38"/>
      <c r="D54" s="39"/>
    </row>
    <row r="55" spans="1:4" s="1" customFormat="1" x14ac:dyDescent="0.25">
      <c r="A55" s="38"/>
      <c r="B55" s="38"/>
      <c r="C55" s="38"/>
      <c r="D55" s="39"/>
    </row>
    <row r="56" spans="1:4" s="1" customFormat="1" x14ac:dyDescent="0.25">
      <c r="A56" s="38"/>
      <c r="B56" s="38"/>
      <c r="C56" s="38"/>
      <c r="D56" s="39"/>
    </row>
    <row r="57" spans="1:4" s="1" customFormat="1" x14ac:dyDescent="0.25">
      <c r="A57" s="38"/>
      <c r="B57" s="38"/>
      <c r="C57" s="38"/>
      <c r="D57" s="39"/>
    </row>
    <row r="58" spans="1:4" s="1" customFormat="1" ht="15.75" customHeight="1" x14ac:dyDescent="0.25">
      <c r="A58" s="38"/>
      <c r="B58" s="39"/>
      <c r="C58" s="38"/>
      <c r="D58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topLeftCell="A15" workbookViewId="0">
      <selection activeCell="D39" sqref="D39"/>
    </sheetView>
  </sheetViews>
  <sheetFormatPr defaultRowHeight="15" x14ac:dyDescent="0.25"/>
  <cols>
    <col min="1" max="1" width="4.28515625" customWidth="1"/>
    <col min="2" max="2" width="46" customWidth="1"/>
    <col min="3" max="3" width="11" customWidth="1"/>
    <col min="4" max="4" width="10.42578125" customWidth="1"/>
  </cols>
  <sheetData>
    <row r="1" spans="1:4" ht="15.75" x14ac:dyDescent="0.25">
      <c r="A1" s="1"/>
      <c r="B1" s="66" t="s">
        <v>71</v>
      </c>
      <c r="C1" s="66"/>
      <c r="D1" s="66"/>
    </row>
    <row r="2" spans="1:4" ht="15.75" x14ac:dyDescent="0.25">
      <c r="A2" s="1"/>
      <c r="B2" s="2" t="s">
        <v>0</v>
      </c>
      <c r="C2" s="1"/>
      <c r="D2" s="1"/>
    </row>
    <row r="3" spans="1:4" x14ac:dyDescent="0.25">
      <c r="A3" s="1"/>
      <c r="B3" s="65" t="s">
        <v>48</v>
      </c>
      <c r="C3" s="65"/>
      <c r="D3" s="65"/>
    </row>
    <row r="4" spans="1:4" ht="26.25" x14ac:dyDescent="0.25">
      <c r="A4" s="7"/>
      <c r="B4" s="8" t="s">
        <v>1</v>
      </c>
      <c r="C4" s="7" t="s">
        <v>2</v>
      </c>
      <c r="D4" s="8" t="s">
        <v>28</v>
      </c>
    </row>
    <row r="5" spans="1:4" x14ac:dyDescent="0.25">
      <c r="A5" s="7"/>
      <c r="B5" s="3" t="s">
        <v>6</v>
      </c>
      <c r="C5" s="7"/>
      <c r="D5" s="7"/>
    </row>
    <row r="6" spans="1:4" ht="30" x14ac:dyDescent="0.25">
      <c r="A6" s="38">
        <v>1</v>
      </c>
      <c r="B6" s="38" t="s">
        <v>81</v>
      </c>
      <c r="C6" s="38">
        <v>4614</v>
      </c>
      <c r="D6" s="39"/>
    </row>
    <row r="7" spans="1:4" x14ac:dyDescent="0.25">
      <c r="A7" s="38">
        <v>2</v>
      </c>
      <c r="B7" s="38" t="s">
        <v>82</v>
      </c>
      <c r="C7" s="38">
        <v>390</v>
      </c>
      <c r="D7" s="39"/>
    </row>
    <row r="8" spans="1:4" ht="30" x14ac:dyDescent="0.25">
      <c r="A8" s="38">
        <v>3</v>
      </c>
      <c r="B8" s="38" t="s">
        <v>83</v>
      </c>
      <c r="C8" s="38">
        <v>1738</v>
      </c>
      <c r="D8" s="39"/>
    </row>
    <row r="9" spans="1:4" x14ac:dyDescent="0.25">
      <c r="A9" s="38"/>
      <c r="B9" s="39" t="s">
        <v>78</v>
      </c>
      <c r="C9" s="39">
        <f>SUM(C6:C8)</f>
        <v>6742</v>
      </c>
      <c r="D9" s="39">
        <f>C9</f>
        <v>6742</v>
      </c>
    </row>
    <row r="10" spans="1:4" x14ac:dyDescent="0.25">
      <c r="A10" s="38"/>
      <c r="B10" s="39" t="s">
        <v>4</v>
      </c>
      <c r="C10" s="38"/>
      <c r="D10" s="39"/>
    </row>
    <row r="11" spans="1:4" ht="30" x14ac:dyDescent="0.25">
      <c r="A11" s="38">
        <v>1</v>
      </c>
      <c r="B11" s="38" t="s">
        <v>93</v>
      </c>
      <c r="C11" s="38">
        <v>1216</v>
      </c>
      <c r="D11" s="39"/>
    </row>
    <row r="12" spans="1:4" x14ac:dyDescent="0.25">
      <c r="A12" s="38">
        <v>2</v>
      </c>
      <c r="B12" s="38" t="s">
        <v>94</v>
      </c>
      <c r="C12" s="38">
        <v>1788</v>
      </c>
      <c r="D12" s="39"/>
    </row>
    <row r="13" spans="1:4" x14ac:dyDescent="0.25">
      <c r="A13" s="38"/>
      <c r="B13" s="39" t="s">
        <v>88</v>
      </c>
      <c r="C13" s="39">
        <f>SUM(C11:C12)</f>
        <v>3004</v>
      </c>
      <c r="D13" s="39">
        <f>C13+D9</f>
        <v>9746</v>
      </c>
    </row>
    <row r="14" spans="1:4" x14ac:dyDescent="0.25">
      <c r="A14" s="38"/>
      <c r="B14" s="39" t="s">
        <v>8</v>
      </c>
      <c r="C14" s="38"/>
      <c r="D14" s="39"/>
    </row>
    <row r="15" spans="1:4" ht="30" x14ac:dyDescent="0.25">
      <c r="A15" s="38">
        <v>1</v>
      </c>
      <c r="B15" s="38" t="s">
        <v>102</v>
      </c>
      <c r="C15" s="38">
        <v>1136</v>
      </c>
      <c r="D15" s="39">
        <f>C15+D13</f>
        <v>10882</v>
      </c>
    </row>
    <row r="16" spans="1:4" x14ac:dyDescent="0.25">
      <c r="A16" s="38"/>
      <c r="B16" s="39" t="s">
        <v>9</v>
      </c>
      <c r="C16" s="38"/>
      <c r="D16" s="39"/>
    </row>
    <row r="17" spans="1:4" ht="30" x14ac:dyDescent="0.25">
      <c r="A17" s="38">
        <v>1</v>
      </c>
      <c r="B17" s="38" t="s">
        <v>107</v>
      </c>
      <c r="C17" s="38">
        <v>1258</v>
      </c>
      <c r="D17" s="39"/>
    </row>
    <row r="18" spans="1:4" x14ac:dyDescent="0.25">
      <c r="A18" s="38">
        <v>2</v>
      </c>
      <c r="B18" s="38" t="s">
        <v>108</v>
      </c>
      <c r="C18" s="38">
        <v>9363</v>
      </c>
      <c r="D18" s="38"/>
    </row>
    <row r="19" spans="1:4" x14ac:dyDescent="0.25">
      <c r="A19" s="42"/>
      <c r="B19" s="39" t="s">
        <v>106</v>
      </c>
      <c r="C19" s="39">
        <f>SUM(C17:C18)</f>
        <v>10621</v>
      </c>
      <c r="D19" s="39">
        <f>C19+D15</f>
        <v>21503</v>
      </c>
    </row>
    <row r="20" spans="1:4" x14ac:dyDescent="0.25">
      <c r="A20" s="42"/>
      <c r="B20" s="39" t="s">
        <v>10</v>
      </c>
      <c r="C20" s="43"/>
      <c r="D20" s="39"/>
    </row>
    <row r="21" spans="1:4" ht="30" x14ac:dyDescent="0.25">
      <c r="A21" s="42">
        <v>1</v>
      </c>
      <c r="B21" s="38" t="s">
        <v>112</v>
      </c>
      <c r="C21" s="38">
        <v>1134</v>
      </c>
      <c r="D21" s="39">
        <f>C21+D19</f>
        <v>22637</v>
      </c>
    </row>
    <row r="22" spans="1:4" x14ac:dyDescent="0.25">
      <c r="A22" s="42"/>
      <c r="B22" s="39" t="s">
        <v>11</v>
      </c>
      <c r="C22" s="39"/>
      <c r="D22" s="39"/>
    </row>
    <row r="23" spans="1:4" ht="30" x14ac:dyDescent="0.25">
      <c r="A23" s="42">
        <v>1</v>
      </c>
      <c r="B23" s="38" t="s">
        <v>116</v>
      </c>
      <c r="C23" s="38">
        <v>1479</v>
      </c>
      <c r="D23" s="39">
        <f>C23+D21</f>
        <v>24116</v>
      </c>
    </row>
    <row r="24" spans="1:4" x14ac:dyDescent="0.25">
      <c r="A24" s="42"/>
      <c r="B24" s="39" t="s">
        <v>12</v>
      </c>
      <c r="C24" s="38"/>
      <c r="D24" s="39"/>
    </row>
    <row r="25" spans="1:4" ht="30" x14ac:dyDescent="0.25">
      <c r="A25" s="42">
        <v>1</v>
      </c>
      <c r="B25" s="38" t="s">
        <v>122</v>
      </c>
      <c r="C25" s="42">
        <f>1501+1336</f>
        <v>2837</v>
      </c>
      <c r="D25" s="39">
        <f>C25+D23</f>
        <v>26953</v>
      </c>
    </row>
    <row r="26" spans="1:4" x14ac:dyDescent="0.25">
      <c r="A26" s="42"/>
      <c r="B26" s="39" t="s">
        <v>13</v>
      </c>
      <c r="C26" s="38"/>
      <c r="D26" s="39"/>
    </row>
    <row r="27" spans="1:4" ht="30" x14ac:dyDescent="0.25">
      <c r="A27" s="42">
        <v>1</v>
      </c>
      <c r="B27" s="38" t="s">
        <v>126</v>
      </c>
      <c r="C27" s="39">
        <v>1191</v>
      </c>
      <c r="D27" s="39">
        <f>C27+D25</f>
        <v>28144</v>
      </c>
    </row>
    <row r="28" spans="1:4" x14ac:dyDescent="0.25">
      <c r="A28" s="42"/>
      <c r="B28" s="39" t="s">
        <v>14</v>
      </c>
      <c r="C28" s="38"/>
      <c r="D28" s="39"/>
    </row>
    <row r="29" spans="1:4" ht="30" x14ac:dyDescent="0.25">
      <c r="A29" s="42">
        <v>1</v>
      </c>
      <c r="B29" s="38" t="s">
        <v>129</v>
      </c>
      <c r="C29" s="38">
        <f>1240.4+1171+1171</f>
        <v>3582.4</v>
      </c>
      <c r="D29" s="39"/>
    </row>
    <row r="30" spans="1:4" ht="30" x14ac:dyDescent="0.25">
      <c r="A30" s="42">
        <v>2</v>
      </c>
      <c r="B30" s="38" t="s">
        <v>130</v>
      </c>
      <c r="C30" s="38">
        <v>1696.5</v>
      </c>
      <c r="D30" s="39"/>
    </row>
    <row r="31" spans="1:4" x14ac:dyDescent="0.25">
      <c r="A31" s="42"/>
      <c r="B31" s="39" t="s">
        <v>127</v>
      </c>
      <c r="C31" s="39">
        <f>SUM(C29:C30)</f>
        <v>5278.9</v>
      </c>
      <c r="D31" s="39">
        <f>C31+D27</f>
        <v>33422.9</v>
      </c>
    </row>
    <row r="32" spans="1:4" x14ac:dyDescent="0.25">
      <c r="A32" s="42"/>
      <c r="B32" s="39" t="s">
        <v>15</v>
      </c>
      <c r="C32" s="38"/>
      <c r="D32" s="39"/>
    </row>
    <row r="33" spans="1:4" ht="30" x14ac:dyDescent="0.25">
      <c r="A33" s="42">
        <v>1</v>
      </c>
      <c r="B33" s="38" t="s">
        <v>138</v>
      </c>
      <c r="C33" s="38">
        <f>1231+1171</f>
        <v>2402</v>
      </c>
      <c r="D33" s="39"/>
    </row>
    <row r="34" spans="1:4" ht="30" x14ac:dyDescent="0.25">
      <c r="A34" s="42">
        <v>2</v>
      </c>
      <c r="B34" s="38" t="s">
        <v>139</v>
      </c>
      <c r="C34" s="38">
        <v>1558.5</v>
      </c>
      <c r="D34" s="39"/>
    </row>
    <row r="35" spans="1:4" x14ac:dyDescent="0.25">
      <c r="A35" s="42">
        <v>3</v>
      </c>
      <c r="B35" s="38" t="s">
        <v>108</v>
      </c>
      <c r="C35" s="38">
        <v>12004</v>
      </c>
      <c r="D35" s="39"/>
    </row>
    <row r="36" spans="1:4" x14ac:dyDescent="0.25">
      <c r="A36" s="42"/>
      <c r="B36" s="39" t="s">
        <v>136</v>
      </c>
      <c r="C36" s="39">
        <f>SUM(C33:C35)</f>
        <v>15964.5</v>
      </c>
      <c r="D36" s="39">
        <f>C36+D31</f>
        <v>49387.4</v>
      </c>
    </row>
    <row r="37" spans="1:4" x14ac:dyDescent="0.25">
      <c r="A37" s="42"/>
      <c r="B37" s="38" t="s">
        <v>16</v>
      </c>
      <c r="C37" s="38"/>
      <c r="D37" s="39"/>
    </row>
    <row r="38" spans="1:4" ht="30" x14ac:dyDescent="0.25">
      <c r="A38" s="42">
        <v>1</v>
      </c>
      <c r="B38" s="38" t="s">
        <v>148</v>
      </c>
      <c r="C38" s="39">
        <v>1173</v>
      </c>
      <c r="D38" s="39">
        <f>C38+D36</f>
        <v>50560.4</v>
      </c>
    </row>
    <row r="39" spans="1:4" x14ac:dyDescent="0.25">
      <c r="A39" s="42"/>
      <c r="B39" s="39"/>
      <c r="C39" s="38"/>
      <c r="D39" s="39"/>
    </row>
    <row r="40" spans="1:4" x14ac:dyDescent="0.25">
      <c r="A40" s="42"/>
      <c r="B40" s="38"/>
      <c r="C40" s="38"/>
      <c r="D40" s="39"/>
    </row>
    <row r="41" spans="1:4" x14ac:dyDescent="0.25">
      <c r="A41" s="42"/>
      <c r="B41" s="38"/>
      <c r="C41" s="38"/>
      <c r="D41" s="39"/>
    </row>
    <row r="42" spans="1:4" x14ac:dyDescent="0.25">
      <c r="A42" s="42"/>
      <c r="B42" s="39"/>
      <c r="C42" s="39"/>
      <c r="D42" s="39"/>
    </row>
    <row r="43" spans="1:4" x14ac:dyDescent="0.25">
      <c r="A43" s="42"/>
      <c r="B43" s="38"/>
      <c r="C43" s="38"/>
      <c r="D43" s="39"/>
    </row>
    <row r="44" spans="1:4" x14ac:dyDescent="0.25">
      <c r="A44" s="42"/>
      <c r="B44" s="38"/>
      <c r="C44" s="39"/>
      <c r="D44" s="39"/>
    </row>
    <row r="45" spans="1:4" x14ac:dyDescent="0.25">
      <c r="A45" s="42"/>
      <c r="B45" s="38"/>
      <c r="C45" s="38"/>
      <c r="D45" s="39"/>
    </row>
    <row r="46" spans="1:4" x14ac:dyDescent="0.25">
      <c r="A46" s="42"/>
      <c r="B46" s="38"/>
      <c r="C46" s="38"/>
      <c r="D46" s="39"/>
    </row>
    <row r="47" spans="1:4" x14ac:dyDescent="0.25">
      <c r="A47" s="42"/>
      <c r="B47" s="38"/>
      <c r="C47" s="38"/>
      <c r="D47" s="39"/>
    </row>
    <row r="48" spans="1:4" x14ac:dyDescent="0.25">
      <c r="A48" s="42"/>
      <c r="B48" s="38"/>
      <c r="C48" s="38"/>
      <c r="D48" s="39"/>
    </row>
    <row r="49" spans="1:4" x14ac:dyDescent="0.25">
      <c r="A49" s="42"/>
      <c r="B49" s="38"/>
      <c r="C49" s="38"/>
      <c r="D49" s="39"/>
    </row>
    <row r="50" spans="1:4" x14ac:dyDescent="0.25">
      <c r="A50" s="42"/>
      <c r="B50" s="38"/>
      <c r="C50" s="38"/>
      <c r="D50" s="39"/>
    </row>
    <row r="51" spans="1:4" x14ac:dyDescent="0.25">
      <c r="A51" s="42"/>
      <c r="B51" s="38"/>
      <c r="C51" s="38"/>
      <c r="D51" s="39"/>
    </row>
    <row r="52" spans="1:4" x14ac:dyDescent="0.25">
      <c r="A52" s="42"/>
      <c r="B52" s="38"/>
      <c r="C52" s="38"/>
      <c r="D52" s="39"/>
    </row>
    <row r="53" spans="1:4" x14ac:dyDescent="0.25">
      <c r="A53" s="42"/>
      <c r="B53" s="38"/>
      <c r="C53" s="38"/>
      <c r="D53" s="39"/>
    </row>
    <row r="54" spans="1:4" x14ac:dyDescent="0.25">
      <c r="A54" s="42"/>
      <c r="B54" s="38"/>
      <c r="C54" s="42"/>
      <c r="D54" s="39"/>
    </row>
    <row r="55" spans="1:4" x14ac:dyDescent="0.25">
      <c r="A55" s="42"/>
      <c r="B55" s="38"/>
      <c r="C55" s="38"/>
      <c r="D55" s="39"/>
    </row>
    <row r="56" spans="1:4" x14ac:dyDescent="0.25">
      <c r="A56" s="42"/>
      <c r="B56" s="39"/>
      <c r="C56" s="39"/>
      <c r="D56" s="3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3" max="3" width="10.140625" customWidth="1"/>
    <col min="4" max="4" width="13.140625" customWidth="1"/>
  </cols>
  <sheetData>
    <row r="1" spans="1:8" ht="21" x14ac:dyDescent="0.35">
      <c r="A1" s="1"/>
      <c r="B1" s="66" t="s">
        <v>71</v>
      </c>
      <c r="C1" s="66"/>
      <c r="D1" s="66"/>
      <c r="E1" s="6"/>
      <c r="F1" s="6"/>
      <c r="G1" s="6"/>
      <c r="H1" s="6"/>
    </row>
    <row r="2" spans="1:8" ht="21.6" customHeight="1" x14ac:dyDescent="0.25">
      <c r="A2" s="1"/>
      <c r="B2" s="67" t="s">
        <v>0</v>
      </c>
      <c r="C2" s="67"/>
      <c r="D2" s="67"/>
      <c r="E2" s="1"/>
      <c r="F2" s="1"/>
      <c r="G2" s="1"/>
      <c r="H2" s="1"/>
    </row>
    <row r="3" spans="1:8" ht="17.25" customHeight="1" x14ac:dyDescent="0.25">
      <c r="A3" s="1"/>
      <c r="B3" s="66" t="s">
        <v>49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1</v>
      </c>
      <c r="C4" s="7" t="s">
        <v>2</v>
      </c>
      <c r="D4" s="7" t="s">
        <v>28</v>
      </c>
      <c r="E4" s="1"/>
      <c r="F4" s="1"/>
      <c r="G4" s="1"/>
      <c r="H4" s="1"/>
    </row>
    <row r="5" spans="1:8" x14ac:dyDescent="0.25">
      <c r="A5" s="44"/>
      <c r="B5" s="39" t="s">
        <v>3</v>
      </c>
      <c r="C5" s="44"/>
      <c r="D5" s="44"/>
      <c r="E5" s="1"/>
      <c r="F5" s="1"/>
      <c r="G5" s="1"/>
      <c r="H5" s="1"/>
    </row>
    <row r="6" spans="1:8" x14ac:dyDescent="0.25">
      <c r="A6" s="38">
        <v>1</v>
      </c>
      <c r="B6" s="38" t="s">
        <v>73</v>
      </c>
      <c r="C6" s="60">
        <v>3200</v>
      </c>
      <c r="D6" s="61">
        <f>C6</f>
        <v>3200</v>
      </c>
    </row>
    <row r="7" spans="1:8" x14ac:dyDescent="0.25">
      <c r="A7" s="43"/>
      <c r="B7" s="43"/>
      <c r="C7" s="62"/>
      <c r="D7" s="61"/>
    </row>
    <row r="8" spans="1:8" x14ac:dyDescent="0.25">
      <c r="A8" s="38"/>
      <c r="B8" s="38"/>
      <c r="C8" s="39"/>
      <c r="D8" s="39"/>
    </row>
    <row r="9" spans="1:8" x14ac:dyDescent="0.25">
      <c r="A9" s="38"/>
      <c r="B9" s="39"/>
      <c r="C9" s="38"/>
      <c r="D9" s="38"/>
    </row>
    <row r="10" spans="1:8" x14ac:dyDescent="0.25">
      <c r="A10" s="42"/>
      <c r="B10" s="38"/>
      <c r="C10" s="43"/>
      <c r="D10" s="43"/>
    </row>
    <row r="11" spans="1:8" x14ac:dyDescent="0.25">
      <c r="A11" s="42"/>
      <c r="B11" s="39"/>
      <c r="C11" s="46"/>
      <c r="D11" s="53"/>
    </row>
    <row r="12" spans="1:8" x14ac:dyDescent="0.25">
      <c r="A12" s="47"/>
      <c r="B12" s="58"/>
      <c r="C12" s="42"/>
      <c r="D12" s="43"/>
    </row>
    <row r="13" spans="1:8" ht="15" customHeight="1" x14ac:dyDescent="0.25">
      <c r="A13" s="48"/>
      <c r="B13" s="57"/>
      <c r="C13" s="49"/>
      <c r="D13" s="55"/>
    </row>
    <row r="14" spans="1:8" ht="15" customHeight="1" x14ac:dyDescent="0.25">
      <c r="A14" s="42"/>
      <c r="B14" s="38"/>
      <c r="C14" s="43"/>
      <c r="D14" s="43"/>
    </row>
    <row r="15" spans="1:8" x14ac:dyDescent="0.25">
      <c r="A15" s="42"/>
      <c r="B15" s="43"/>
      <c r="C15" s="42"/>
      <c r="D15" s="51"/>
    </row>
    <row r="16" spans="1:8" x14ac:dyDescent="0.25">
      <c r="A16" s="42"/>
      <c r="B16" s="42"/>
      <c r="C16" s="50"/>
      <c r="D16" s="39"/>
    </row>
    <row r="17" spans="1:4" x14ac:dyDescent="0.25">
      <c r="A17" s="42"/>
      <c r="B17" s="43"/>
      <c r="C17" s="42"/>
      <c r="D17" s="51"/>
    </row>
    <row r="18" spans="1:4" x14ac:dyDescent="0.25">
      <c r="A18" s="42"/>
      <c r="B18" s="38"/>
      <c r="C18" s="42"/>
      <c r="D18" s="42"/>
    </row>
    <row r="19" spans="1:4" x14ac:dyDescent="0.25">
      <c r="A19" s="42"/>
      <c r="B19" s="41"/>
      <c r="C19" s="42"/>
      <c r="D19" s="42"/>
    </row>
    <row r="20" spans="1:4" x14ac:dyDescent="0.25">
      <c r="A20" s="42"/>
      <c r="B20" s="43"/>
      <c r="C20" s="43"/>
      <c r="D20" s="43"/>
    </row>
    <row r="21" spans="1:4" x14ac:dyDescent="0.25">
      <c r="A21" s="42"/>
      <c r="B21" s="43"/>
      <c r="C21" s="51"/>
      <c r="D21" s="43"/>
    </row>
    <row r="22" spans="1:4" x14ac:dyDescent="0.25">
      <c r="A22" s="42"/>
      <c r="B22" s="38"/>
      <c r="C22" s="51"/>
      <c r="D22" s="51"/>
    </row>
    <row r="23" spans="1:4" x14ac:dyDescent="0.25">
      <c r="A23" s="42"/>
      <c r="B23" s="42"/>
      <c r="C23" s="52"/>
      <c r="D23" s="51"/>
    </row>
    <row r="24" spans="1:4" x14ac:dyDescent="0.25">
      <c r="A24" s="42"/>
      <c r="B24" s="43"/>
      <c r="C24" s="42"/>
      <c r="D24" s="42"/>
    </row>
    <row r="25" spans="1:4" x14ac:dyDescent="0.25">
      <c r="A25" s="42"/>
      <c r="B25" s="38"/>
      <c r="C25" s="42"/>
      <c r="D25" s="51"/>
    </row>
    <row r="26" spans="1:4" x14ac:dyDescent="0.25">
      <c r="A26" s="42"/>
      <c r="B26" s="38"/>
      <c r="C26" s="42"/>
      <c r="D26" s="42"/>
    </row>
    <row r="27" spans="1:4" x14ac:dyDescent="0.25">
      <c r="A27" s="42"/>
      <c r="B27" s="43"/>
      <c r="C27" s="43"/>
      <c r="D27" s="43"/>
    </row>
    <row r="28" spans="1:4" x14ac:dyDescent="0.25">
      <c r="A28" s="42"/>
      <c r="B28" s="43"/>
      <c r="C28" s="42"/>
      <c r="D28" s="42"/>
    </row>
    <row r="29" spans="1:4" x14ac:dyDescent="0.25">
      <c r="A29" s="42"/>
      <c r="B29" s="38"/>
      <c r="C29" s="42"/>
      <c r="D29" s="42"/>
    </row>
    <row r="30" spans="1:4" x14ac:dyDescent="0.25">
      <c r="A30" s="42"/>
      <c r="B30" s="38"/>
      <c r="C30" s="42"/>
      <c r="D30" s="43"/>
    </row>
    <row r="31" spans="1:4" x14ac:dyDescent="0.25">
      <c r="A31" s="42"/>
      <c r="B31" s="43"/>
      <c r="C31" s="43"/>
      <c r="D31" s="43"/>
    </row>
    <row r="32" spans="1:4" x14ac:dyDescent="0.25">
      <c r="A32" s="42"/>
      <c r="B32" s="42"/>
      <c r="C32" s="42"/>
      <c r="D32" s="42"/>
    </row>
    <row r="33" spans="1:4" x14ac:dyDescent="0.25">
      <c r="A33" s="42"/>
      <c r="B33" s="43"/>
      <c r="C33" s="43"/>
      <c r="D33" s="43"/>
    </row>
    <row r="34" spans="1:4" x14ac:dyDescent="0.25">
      <c r="A34" s="42"/>
      <c r="B34" s="43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3"/>
      <c r="C36" s="43"/>
      <c r="D36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  <col min="3" max="3" width="10.42578125" customWidth="1"/>
  </cols>
  <sheetData>
    <row r="1" spans="1:4" ht="15.75" x14ac:dyDescent="0.25">
      <c r="A1" s="1"/>
      <c r="B1" s="66" t="s">
        <v>71</v>
      </c>
      <c r="C1" s="66"/>
      <c r="D1" s="66"/>
    </row>
    <row r="2" spans="1:4" ht="15.75" x14ac:dyDescent="0.25">
      <c r="A2" s="1"/>
      <c r="B2" s="67" t="s">
        <v>0</v>
      </c>
      <c r="C2" s="67"/>
      <c r="D2" s="67"/>
    </row>
    <row r="3" spans="1:4" ht="15.75" x14ac:dyDescent="0.25">
      <c r="A3" s="1"/>
      <c r="B3" s="66" t="s">
        <v>35</v>
      </c>
      <c r="C3" s="66"/>
      <c r="D3" s="66"/>
    </row>
    <row r="4" spans="1:4" ht="26.25" x14ac:dyDescent="0.25">
      <c r="A4" s="7"/>
      <c r="B4" s="8" t="s">
        <v>1</v>
      </c>
      <c r="C4" s="7" t="s">
        <v>2</v>
      </c>
      <c r="D4" s="7" t="s">
        <v>28</v>
      </c>
    </row>
    <row r="5" spans="1:4" x14ac:dyDescent="0.25">
      <c r="A5" s="44"/>
      <c r="B5" s="39"/>
      <c r="C5" s="44"/>
      <c r="D5" s="9"/>
    </row>
    <row r="6" spans="1:4" x14ac:dyDescent="0.25">
      <c r="A6" s="38"/>
      <c r="B6" s="38"/>
      <c r="C6" s="45"/>
      <c r="D6" s="14"/>
    </row>
    <row r="7" spans="1:4" x14ac:dyDescent="0.25">
      <c r="A7" s="42"/>
      <c r="B7" s="43"/>
      <c r="C7" s="56"/>
      <c r="D7" s="12"/>
    </row>
    <row r="8" spans="1:4" x14ac:dyDescent="0.25">
      <c r="A8" s="42"/>
      <c r="B8" s="38"/>
      <c r="C8" s="59"/>
      <c r="D8" s="63"/>
    </row>
    <row r="9" spans="1:4" x14ac:dyDescent="0.25">
      <c r="A9" s="47"/>
      <c r="B9" s="54"/>
      <c r="C9" s="43"/>
      <c r="D9" s="12"/>
    </row>
    <row r="10" spans="1:4" x14ac:dyDescent="0.25">
      <c r="A10" s="48"/>
      <c r="B10" s="57"/>
      <c r="C10" s="49"/>
      <c r="D10" s="13"/>
    </row>
    <row r="11" spans="1:4" x14ac:dyDescent="0.25">
      <c r="A11" s="42"/>
      <c r="B11" s="38"/>
      <c r="C11" s="42"/>
      <c r="D11" s="12"/>
    </row>
    <row r="12" spans="1:4" x14ac:dyDescent="0.25">
      <c r="A12" s="42"/>
      <c r="B12" s="42"/>
      <c r="C12" s="42"/>
      <c r="D12" s="12"/>
    </row>
    <row r="13" spans="1:4" x14ac:dyDescent="0.25">
      <c r="A13" s="42"/>
      <c r="B13" s="42"/>
      <c r="C13" s="42"/>
      <c r="D13" s="12"/>
    </row>
    <row r="14" spans="1:4" x14ac:dyDescent="0.25">
      <c r="A14" s="42"/>
      <c r="B14" s="43"/>
      <c r="C14" s="43"/>
      <c r="D14" s="11"/>
    </row>
    <row r="15" spans="1:4" x14ac:dyDescent="0.25">
      <c r="A15" s="42"/>
      <c r="B15" s="43"/>
      <c r="C15" s="42"/>
      <c r="D15" s="12"/>
    </row>
    <row r="16" spans="1:4" x14ac:dyDescent="0.25">
      <c r="A16" s="42"/>
      <c r="B16" s="41"/>
      <c r="C16" s="42"/>
      <c r="D16" s="12"/>
    </row>
    <row r="17" spans="1:4" x14ac:dyDescent="0.25">
      <c r="A17" s="42"/>
      <c r="B17" s="42"/>
      <c r="C17" s="42"/>
      <c r="D17" s="12"/>
    </row>
    <row r="18" spans="1:4" x14ac:dyDescent="0.25">
      <c r="A18" s="42"/>
      <c r="B18" s="43"/>
      <c r="C18" s="43"/>
      <c r="D18" s="11"/>
    </row>
    <row r="19" spans="1:4" x14ac:dyDescent="0.25">
      <c r="A19" s="42"/>
      <c r="B19" s="43"/>
      <c r="C19" s="42"/>
      <c r="D19" s="12"/>
    </row>
    <row r="20" spans="1:4" x14ac:dyDescent="0.25">
      <c r="A20" s="42"/>
      <c r="B20" s="38"/>
      <c r="C20" s="42"/>
      <c r="D20" s="12"/>
    </row>
    <row r="21" spans="1:4" x14ac:dyDescent="0.25">
      <c r="A21" s="42"/>
      <c r="B21" s="38"/>
      <c r="C21" s="42"/>
      <c r="D21" s="12"/>
    </row>
    <row r="22" spans="1:4" x14ac:dyDescent="0.25">
      <c r="A22" s="42"/>
      <c r="B22" s="43"/>
      <c r="C22" s="43"/>
      <c r="D22" s="11"/>
    </row>
    <row r="23" spans="1:4" x14ac:dyDescent="0.25">
      <c r="A23" s="42"/>
      <c r="B23" s="43"/>
      <c r="C23" s="42"/>
      <c r="D23" s="12"/>
    </row>
    <row r="24" spans="1:4" x14ac:dyDescent="0.25">
      <c r="A24" s="42"/>
      <c r="B24" s="38"/>
      <c r="C24" s="42"/>
      <c r="D24" s="12"/>
    </row>
    <row r="25" spans="1:4" x14ac:dyDescent="0.25">
      <c r="A25" s="42"/>
      <c r="B25" s="38"/>
      <c r="C25" s="42"/>
      <c r="D25" s="11"/>
    </row>
    <row r="26" spans="1:4" x14ac:dyDescent="0.25">
      <c r="A26" s="42"/>
      <c r="B26" s="43"/>
      <c r="C26" s="43"/>
      <c r="D26" s="11"/>
    </row>
    <row r="27" spans="1:4" x14ac:dyDescent="0.25">
      <c r="A27" s="42"/>
      <c r="B27" s="42"/>
      <c r="C27" s="42"/>
      <c r="D27" s="12"/>
    </row>
    <row r="28" spans="1:4" x14ac:dyDescent="0.25">
      <c r="A28" s="42"/>
      <c r="B28" s="43"/>
      <c r="C28" s="43"/>
      <c r="D28" s="11"/>
    </row>
    <row r="29" spans="1:4" x14ac:dyDescent="0.25">
      <c r="A29" s="42"/>
      <c r="B29" s="43"/>
      <c r="C29" s="42"/>
      <c r="D29" s="12"/>
    </row>
    <row r="30" spans="1:4" x14ac:dyDescent="0.25">
      <c r="A30" s="42"/>
      <c r="B30" s="42"/>
      <c r="C30" s="42"/>
      <c r="D30" s="12"/>
    </row>
    <row r="31" spans="1:4" x14ac:dyDescent="0.25">
      <c r="A31" s="42"/>
      <c r="B31" s="43"/>
      <c r="C31" s="43"/>
      <c r="D31" s="1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tabSelected="1" workbookViewId="0">
      <selection activeCell="D17" sqref="D17"/>
    </sheetView>
  </sheetViews>
  <sheetFormatPr defaultRowHeight="15" x14ac:dyDescent="0.25"/>
  <cols>
    <col min="1" max="1" width="3.7109375" customWidth="1"/>
    <col min="2" max="2" width="49.42578125" customWidth="1"/>
    <col min="3" max="3" width="10.140625" customWidth="1"/>
    <col min="4" max="4" width="12.7109375" customWidth="1"/>
  </cols>
  <sheetData>
    <row r="1" spans="1:8" ht="21" x14ac:dyDescent="0.35">
      <c r="A1" s="1"/>
      <c r="B1" s="66" t="s">
        <v>74</v>
      </c>
      <c r="C1" s="66"/>
      <c r="D1" s="66"/>
      <c r="E1" s="6"/>
      <c r="F1" s="6"/>
      <c r="G1" s="6"/>
      <c r="H1" s="6"/>
    </row>
    <row r="2" spans="1:8" ht="15.75" x14ac:dyDescent="0.25">
      <c r="A2" s="1"/>
      <c r="B2" s="67" t="s">
        <v>0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 t="s">
        <v>50</v>
      </c>
      <c r="C3" s="66"/>
      <c r="D3" s="66"/>
      <c r="E3" s="1"/>
      <c r="F3" s="1"/>
      <c r="G3" s="1"/>
      <c r="H3" s="1"/>
    </row>
    <row r="4" spans="1:8" ht="30" x14ac:dyDescent="0.25">
      <c r="A4" s="14"/>
      <c r="B4" s="29" t="s">
        <v>1</v>
      </c>
      <c r="C4" s="14" t="s">
        <v>2</v>
      </c>
      <c r="D4" s="29" t="s">
        <v>28</v>
      </c>
      <c r="E4" s="1"/>
      <c r="F4" s="1"/>
      <c r="G4" s="1"/>
      <c r="H4" s="1"/>
    </row>
    <row r="5" spans="1:8" x14ac:dyDescent="0.25">
      <c r="A5" s="42"/>
      <c r="B5" s="39" t="s">
        <v>6</v>
      </c>
      <c r="C5" s="42"/>
      <c r="D5" s="43"/>
    </row>
    <row r="6" spans="1:8" x14ac:dyDescent="0.25">
      <c r="A6" s="42">
        <v>1</v>
      </c>
      <c r="B6" s="38" t="s">
        <v>84</v>
      </c>
      <c r="C6" s="43">
        <v>9469</v>
      </c>
      <c r="D6" s="43">
        <f>C6</f>
        <v>9469</v>
      </c>
    </row>
    <row r="7" spans="1:8" x14ac:dyDescent="0.25">
      <c r="A7" s="42"/>
      <c r="B7" s="39" t="s">
        <v>4</v>
      </c>
      <c r="C7" s="38"/>
      <c r="D7" s="43"/>
    </row>
    <row r="8" spans="1:8" x14ac:dyDescent="0.25">
      <c r="A8" s="42">
        <v>1</v>
      </c>
      <c r="B8" s="38" t="s">
        <v>95</v>
      </c>
      <c r="C8" s="42">
        <v>99945</v>
      </c>
      <c r="D8" s="43">
        <f>C8+D6</f>
        <v>109414</v>
      </c>
    </row>
    <row r="9" spans="1:8" s="5" customFormat="1" x14ac:dyDescent="0.25">
      <c r="A9" s="42"/>
      <c r="B9" s="39" t="s">
        <v>8</v>
      </c>
      <c r="C9" s="42"/>
      <c r="D9" s="43"/>
    </row>
    <row r="10" spans="1:8" ht="30" x14ac:dyDescent="0.25">
      <c r="A10" s="42">
        <v>1</v>
      </c>
      <c r="B10" s="38" t="s">
        <v>103</v>
      </c>
      <c r="C10" s="42">
        <f>10866+4546</f>
        <v>15412</v>
      </c>
      <c r="D10" s="43"/>
    </row>
    <row r="11" spans="1:8" x14ac:dyDescent="0.25">
      <c r="A11" s="42">
        <v>2</v>
      </c>
      <c r="B11" s="38" t="s">
        <v>104</v>
      </c>
      <c r="C11" s="42">
        <v>7106</v>
      </c>
      <c r="D11" s="43"/>
    </row>
    <row r="12" spans="1:8" x14ac:dyDescent="0.25">
      <c r="A12" s="42"/>
      <c r="B12" s="39" t="s">
        <v>98</v>
      </c>
      <c r="C12" s="43">
        <f>SUM(C10:C11)</f>
        <v>22518</v>
      </c>
      <c r="D12" s="43">
        <f>C12+D8</f>
        <v>131932</v>
      </c>
    </row>
    <row r="13" spans="1:8" x14ac:dyDescent="0.25">
      <c r="A13" s="42"/>
      <c r="B13" s="39" t="s">
        <v>16</v>
      </c>
      <c r="C13" s="38"/>
      <c r="D13" s="42"/>
    </row>
    <row r="14" spans="1:8" x14ac:dyDescent="0.25">
      <c r="A14" s="42">
        <v>1</v>
      </c>
      <c r="B14" s="38" t="s">
        <v>149</v>
      </c>
      <c r="C14" s="52">
        <v>10668.7</v>
      </c>
      <c r="D14" s="51"/>
    </row>
    <row r="15" spans="1:8" x14ac:dyDescent="0.25">
      <c r="A15" s="42">
        <v>2</v>
      </c>
      <c r="B15" s="38" t="s">
        <v>150</v>
      </c>
      <c r="C15" s="42">
        <v>10183.6</v>
      </c>
      <c r="D15" s="43"/>
    </row>
    <row r="16" spans="1:8" x14ac:dyDescent="0.25">
      <c r="A16" s="42"/>
      <c r="B16" s="39" t="s">
        <v>146</v>
      </c>
      <c r="C16" s="51">
        <f>SUM(C14:C15)</f>
        <v>20852.300000000003</v>
      </c>
      <c r="D16" s="51">
        <f>C16+D12</f>
        <v>152784.29999999999</v>
      </c>
    </row>
    <row r="17" spans="1:4" x14ac:dyDescent="0.25">
      <c r="A17" s="42"/>
      <c r="B17" s="39"/>
      <c r="C17" s="43"/>
      <c r="D17" s="43"/>
    </row>
    <row r="18" spans="1:4" x14ac:dyDescent="0.25">
      <c r="A18" s="42"/>
      <c r="B18" s="38"/>
      <c r="C18" s="42"/>
      <c r="D18" s="51"/>
    </row>
    <row r="19" spans="1:4" x14ac:dyDescent="0.25">
      <c r="A19" s="42"/>
      <c r="B19" s="38"/>
      <c r="C19" s="42"/>
      <c r="D19" s="42"/>
    </row>
    <row r="20" spans="1:4" x14ac:dyDescent="0.25">
      <c r="A20" s="12"/>
      <c r="B20" s="14"/>
      <c r="C20" s="12"/>
      <c r="D20" s="12"/>
    </row>
    <row r="21" spans="1:4" x14ac:dyDescent="0.25">
      <c r="A21" s="12"/>
      <c r="B21" s="3"/>
      <c r="C21" s="11"/>
      <c r="D21" s="11"/>
    </row>
    <row r="22" spans="1:4" x14ac:dyDescent="0.25">
      <c r="A22" s="12"/>
      <c r="B22" s="3"/>
      <c r="C22" s="12"/>
      <c r="D22" s="12"/>
    </row>
    <row r="23" spans="1:4" x14ac:dyDescent="0.25">
      <c r="A23" s="12"/>
      <c r="B23" s="14"/>
      <c r="C23" s="12"/>
      <c r="D23" s="12"/>
    </row>
    <row r="24" spans="1:4" x14ac:dyDescent="0.25">
      <c r="A24" s="12"/>
      <c r="B24" s="3"/>
      <c r="C24" s="11"/>
      <c r="D24" s="11"/>
    </row>
    <row r="25" spans="1:4" x14ac:dyDescent="0.25">
      <c r="A25" s="12"/>
      <c r="B25" s="3"/>
      <c r="C25" s="12"/>
      <c r="D25" s="12"/>
    </row>
    <row r="26" spans="1:4" x14ac:dyDescent="0.25">
      <c r="A26" s="12"/>
      <c r="B26" s="14"/>
      <c r="C26" s="12"/>
      <c r="D26" s="12"/>
    </row>
    <row r="27" spans="1:4" x14ac:dyDescent="0.25">
      <c r="A27" s="12"/>
      <c r="B27" s="3"/>
      <c r="C27" s="11"/>
      <c r="D27" s="11"/>
    </row>
    <row r="28" spans="1:4" x14ac:dyDescent="0.25">
      <c r="A28" s="12"/>
      <c r="B28" s="3"/>
      <c r="C28" s="12"/>
      <c r="D28" s="12"/>
    </row>
    <row r="29" spans="1:4" x14ac:dyDescent="0.25">
      <c r="A29" s="12"/>
      <c r="B29" s="14"/>
      <c r="C29" s="12"/>
      <c r="D29" s="11"/>
    </row>
    <row r="30" spans="1:4" x14ac:dyDescent="0.25">
      <c r="A30" s="12"/>
      <c r="B30" s="3"/>
      <c r="C30" s="11"/>
      <c r="D30" s="11"/>
    </row>
    <row r="31" spans="1:4" x14ac:dyDescent="0.25">
      <c r="A31" s="12"/>
      <c r="B31" s="14"/>
      <c r="C31" s="12"/>
      <c r="D31" s="12"/>
    </row>
    <row r="32" spans="1:4" x14ac:dyDescent="0.25">
      <c r="A32" s="12"/>
      <c r="B32" s="3"/>
      <c r="C32" s="11"/>
      <c r="D32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zoomScale="60" zoomScaleNormal="60" workbookViewId="0">
      <selection activeCell="M16" sqref="M16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5.140625" customWidth="1"/>
    <col min="5" max="5" width="16.140625" customWidth="1"/>
    <col min="6" max="6" width="15.7109375" customWidth="1"/>
    <col min="7" max="7" width="16.5703125" customWidth="1"/>
    <col min="8" max="8" width="15.28515625" customWidth="1"/>
    <col min="9" max="9" width="15.85546875" customWidth="1"/>
    <col min="10" max="10" width="15.140625" customWidth="1"/>
    <col min="11" max="11" width="16.28515625" customWidth="1"/>
    <col min="12" max="12" width="16.7109375" customWidth="1"/>
    <col min="13" max="13" width="15.28515625" customWidth="1"/>
    <col min="14" max="14" width="19.28515625" customWidth="1"/>
  </cols>
  <sheetData>
    <row r="1" spans="1:14" x14ac:dyDescent="0.25">
      <c r="A1" s="68" t="s">
        <v>66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21" x14ac:dyDescent="0.35">
      <c r="A2" s="6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 x14ac:dyDescent="0.25">
      <c r="A3" s="8"/>
      <c r="B3" s="20" t="s">
        <v>3</v>
      </c>
      <c r="C3" s="20" t="s">
        <v>6</v>
      </c>
      <c r="D3" s="20" t="s">
        <v>4</v>
      </c>
      <c r="E3" s="20" t="s">
        <v>8</v>
      </c>
      <c r="F3" s="20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0" t="s">
        <v>16</v>
      </c>
      <c r="N3" s="16" t="s">
        <v>17</v>
      </c>
    </row>
    <row r="4" spans="1:14" ht="39.75" customHeight="1" x14ac:dyDescent="0.35">
      <c r="A4" s="21" t="s">
        <v>30</v>
      </c>
      <c r="B4" s="17">
        <f>B5+B6+B8</f>
        <v>37909.729999999996</v>
      </c>
      <c r="C4" s="17">
        <f t="shared" ref="C4:N4" si="0">C5+C6+C8</f>
        <v>41663.339999999997</v>
      </c>
      <c r="D4" s="17">
        <f t="shared" si="0"/>
        <v>41663.339999999997</v>
      </c>
      <c r="E4" s="17">
        <f>E5+E6+E7+E8</f>
        <v>47663.34</v>
      </c>
      <c r="F4" s="17">
        <f t="shared" si="0"/>
        <v>41663.339999999997</v>
      </c>
      <c r="G4" s="17">
        <f t="shared" si="0"/>
        <v>41663.339999999997</v>
      </c>
      <c r="H4" s="17">
        <f t="shared" si="0"/>
        <v>41663.339999999997</v>
      </c>
      <c r="I4" s="17">
        <f t="shared" si="0"/>
        <v>41663.339999999997</v>
      </c>
      <c r="J4" s="17">
        <f t="shared" si="0"/>
        <v>41663.339999999997</v>
      </c>
      <c r="K4" s="17">
        <f t="shared" si="0"/>
        <v>41663.339999999997</v>
      </c>
      <c r="L4" s="17">
        <f t="shared" si="0"/>
        <v>41663.339999999997</v>
      </c>
      <c r="M4" s="17">
        <f t="shared" si="0"/>
        <v>41663.339999999997</v>
      </c>
      <c r="N4" s="17">
        <f t="shared" si="0"/>
        <v>502206.47</v>
      </c>
    </row>
    <row r="5" spans="1:14" ht="39" customHeight="1" x14ac:dyDescent="0.35">
      <c r="A5" s="21" t="s">
        <v>18</v>
      </c>
      <c r="B5" s="18">
        <v>18369.77</v>
      </c>
      <c r="C5" s="18">
        <v>20185.990000000002</v>
      </c>
      <c r="D5" s="18">
        <v>20185.990000000002</v>
      </c>
      <c r="E5" s="18">
        <v>20185.990000000002</v>
      </c>
      <c r="F5" s="18">
        <v>20185.990000000002</v>
      </c>
      <c r="G5" s="18">
        <v>20185.990000000002</v>
      </c>
      <c r="H5" s="28">
        <v>20185.990000000002</v>
      </c>
      <c r="I5" s="18">
        <v>20185.990000000002</v>
      </c>
      <c r="J5" s="18">
        <v>20185.990000000002</v>
      </c>
      <c r="K5" s="18">
        <v>20185.990000000002</v>
      </c>
      <c r="L5" s="18">
        <v>20185.990000000002</v>
      </c>
      <c r="M5" s="18">
        <v>20185.990000000002</v>
      </c>
      <c r="N5" s="17">
        <f t="shared" ref="N5:N23" si="1">SUM(B5:M5)</f>
        <v>240415.65999999997</v>
      </c>
    </row>
    <row r="6" spans="1:14" ht="44.25" customHeight="1" x14ac:dyDescent="0.35">
      <c r="A6" s="21" t="s">
        <v>37</v>
      </c>
      <c r="B6" s="18">
        <v>19539.96</v>
      </c>
      <c r="C6" s="18">
        <v>21477.35</v>
      </c>
      <c r="D6" s="18">
        <v>21477.35</v>
      </c>
      <c r="E6" s="18">
        <v>21477.35</v>
      </c>
      <c r="F6" s="18">
        <v>21477.35</v>
      </c>
      <c r="G6" s="18">
        <v>21477.35</v>
      </c>
      <c r="H6" s="28">
        <v>21477.35</v>
      </c>
      <c r="I6" s="18">
        <v>21477.35</v>
      </c>
      <c r="J6" s="18">
        <v>21477.35</v>
      </c>
      <c r="K6" s="18">
        <v>21477.35</v>
      </c>
      <c r="L6" s="18">
        <v>21477.35</v>
      </c>
      <c r="M6" s="18">
        <v>21477.35</v>
      </c>
      <c r="N6" s="17">
        <f t="shared" si="1"/>
        <v>255790.81000000003</v>
      </c>
    </row>
    <row r="7" spans="1:14" ht="44.25" customHeight="1" x14ac:dyDescent="0.35">
      <c r="A7" s="21" t="s">
        <v>61</v>
      </c>
      <c r="B7" s="18"/>
      <c r="C7" s="18"/>
      <c r="D7" s="18"/>
      <c r="E7" s="18"/>
      <c r="F7" s="18"/>
      <c r="G7" s="18"/>
      <c r="H7" s="28"/>
      <c r="I7" s="18"/>
      <c r="J7" s="18"/>
      <c r="K7" s="18"/>
      <c r="L7" s="18"/>
      <c r="M7" s="18"/>
      <c r="N7" s="17"/>
    </row>
    <row r="8" spans="1:14" ht="44.25" customHeight="1" x14ac:dyDescent="0.35">
      <c r="A8" s="21" t="s">
        <v>34</v>
      </c>
      <c r="B8" s="18"/>
      <c r="C8" s="18"/>
      <c r="D8" s="18"/>
      <c r="E8" s="18">
        <v>6000</v>
      </c>
      <c r="F8" s="18"/>
      <c r="G8" s="18"/>
      <c r="H8" s="28"/>
      <c r="I8" s="18"/>
      <c r="J8" s="18"/>
      <c r="K8" s="18"/>
      <c r="L8" s="18"/>
      <c r="M8" s="18"/>
      <c r="N8" s="17">
        <f t="shared" si="1"/>
        <v>6000</v>
      </c>
    </row>
    <row r="9" spans="1:14" ht="36" customHeight="1" x14ac:dyDescent="0.35">
      <c r="A9" s="22" t="s">
        <v>19</v>
      </c>
      <c r="B9" s="17">
        <f>B10+B11+B12+B13</f>
        <v>22804.51</v>
      </c>
      <c r="C9" s="17">
        <f t="shared" ref="C9:M9" si="2">C10+C11+C12+C13</f>
        <v>28936.399999999998</v>
      </c>
      <c r="D9" s="17">
        <f t="shared" si="2"/>
        <v>31469.1</v>
      </c>
      <c r="E9" s="17">
        <f>E10+E11+E12+E13</f>
        <v>15701.75</v>
      </c>
      <c r="F9" s="17">
        <f t="shared" si="2"/>
        <v>22416.98</v>
      </c>
      <c r="G9" s="17">
        <f t="shared" si="2"/>
        <v>11331.52</v>
      </c>
      <c r="H9" s="27">
        <f t="shared" si="2"/>
        <v>10045.450000000001</v>
      </c>
      <c r="I9" s="17">
        <f t="shared" si="2"/>
        <v>12369.22</v>
      </c>
      <c r="J9" s="17">
        <f t="shared" si="2"/>
        <v>11004.789999999999</v>
      </c>
      <c r="K9" s="17">
        <f t="shared" si="2"/>
        <v>14145.82</v>
      </c>
      <c r="L9" s="17">
        <f t="shared" si="2"/>
        <v>34304.25</v>
      </c>
      <c r="M9" s="17">
        <f t="shared" si="2"/>
        <v>30530.25</v>
      </c>
      <c r="N9" s="17">
        <f t="shared" si="1"/>
        <v>245060.04</v>
      </c>
    </row>
    <row r="10" spans="1:14" ht="40.5" customHeight="1" x14ac:dyDescent="0.35">
      <c r="A10" s="21" t="s">
        <v>20</v>
      </c>
      <c r="B10" s="18">
        <v>11251.92</v>
      </c>
      <c r="C10" s="18">
        <v>9247.92</v>
      </c>
      <c r="D10" s="18">
        <v>11667.92</v>
      </c>
      <c r="E10" s="18">
        <v>4018.92</v>
      </c>
      <c r="F10" s="18">
        <v>5506.92</v>
      </c>
      <c r="G10" s="18">
        <v>2530.92</v>
      </c>
      <c r="H10" s="28">
        <v>3274.92</v>
      </c>
      <c r="I10" s="18">
        <v>3646.92</v>
      </c>
      <c r="J10" s="18">
        <v>4059.12</v>
      </c>
      <c r="K10" s="18">
        <v>2530.92</v>
      </c>
      <c r="L10" s="18">
        <v>9782.92</v>
      </c>
      <c r="M10" s="18">
        <v>19499.12</v>
      </c>
      <c r="N10" s="17">
        <f t="shared" si="1"/>
        <v>87018.439999999988</v>
      </c>
    </row>
    <row r="11" spans="1:14" ht="45.75" customHeight="1" x14ac:dyDescent="0.35">
      <c r="A11" s="21" t="s">
        <v>21</v>
      </c>
      <c r="B11" s="19">
        <v>8180</v>
      </c>
      <c r="C11" s="18">
        <v>8992</v>
      </c>
      <c r="D11" s="18">
        <v>14624</v>
      </c>
      <c r="E11" s="18">
        <v>7768</v>
      </c>
      <c r="F11" s="18">
        <v>4104</v>
      </c>
      <c r="G11" s="18">
        <v>4104</v>
      </c>
      <c r="H11" s="28">
        <v>4104</v>
      </c>
      <c r="I11" s="18">
        <v>4104</v>
      </c>
      <c r="J11" s="18">
        <v>4104</v>
      </c>
      <c r="K11" s="18">
        <v>6336</v>
      </c>
      <c r="L11" s="18">
        <v>5778</v>
      </c>
      <c r="M11" s="18">
        <v>5298</v>
      </c>
      <c r="N11" s="17">
        <f t="shared" si="1"/>
        <v>77496</v>
      </c>
    </row>
    <row r="12" spans="1:14" ht="45.75" customHeight="1" x14ac:dyDescent="0.35">
      <c r="A12" s="26" t="s">
        <v>32</v>
      </c>
      <c r="B12" s="19"/>
      <c r="C12" s="18">
        <v>6742</v>
      </c>
      <c r="D12" s="18">
        <v>3004</v>
      </c>
      <c r="E12" s="18">
        <v>1136</v>
      </c>
      <c r="F12" s="18">
        <v>10621</v>
      </c>
      <c r="G12" s="18">
        <v>1134</v>
      </c>
      <c r="H12" s="28">
        <v>1479</v>
      </c>
      <c r="I12" s="18">
        <v>2837</v>
      </c>
      <c r="J12" s="18">
        <v>1191</v>
      </c>
      <c r="K12" s="18">
        <v>5278.9</v>
      </c>
      <c r="L12" s="18">
        <v>15964.5</v>
      </c>
      <c r="M12" s="18">
        <v>1173</v>
      </c>
      <c r="N12" s="17">
        <f t="shared" si="1"/>
        <v>50560.4</v>
      </c>
    </row>
    <row r="13" spans="1:14" ht="21.75" customHeight="1" x14ac:dyDescent="0.35">
      <c r="A13" s="21" t="s">
        <v>22</v>
      </c>
      <c r="B13" s="18">
        <v>3372.59</v>
      </c>
      <c r="C13" s="18">
        <v>3954.48</v>
      </c>
      <c r="D13" s="18">
        <v>2173.1799999999998</v>
      </c>
      <c r="E13" s="18">
        <v>2778.83</v>
      </c>
      <c r="F13" s="18">
        <v>2185.06</v>
      </c>
      <c r="G13" s="18">
        <v>3562.6</v>
      </c>
      <c r="H13" s="28">
        <v>1187.53</v>
      </c>
      <c r="I13" s="18">
        <v>1781.3</v>
      </c>
      <c r="J13" s="18">
        <v>1650.67</v>
      </c>
      <c r="K13" s="18"/>
      <c r="L13" s="18">
        <v>2778.83</v>
      </c>
      <c r="M13" s="18">
        <v>4560.13</v>
      </c>
      <c r="N13" s="17">
        <f t="shared" si="1"/>
        <v>29985.200000000001</v>
      </c>
    </row>
    <row r="14" spans="1:14" ht="23.25" customHeight="1" x14ac:dyDescent="0.35">
      <c r="A14" s="22" t="s">
        <v>23</v>
      </c>
      <c r="B14" s="17">
        <f>B15+B16+B17</f>
        <v>3200</v>
      </c>
      <c r="C14" s="17">
        <f t="shared" ref="C14:M14" si="3">C15+C16+C17</f>
        <v>9469</v>
      </c>
      <c r="D14" s="17">
        <f t="shared" si="3"/>
        <v>99945</v>
      </c>
      <c r="E14" s="17">
        <f t="shared" si="3"/>
        <v>22518</v>
      </c>
      <c r="F14" s="17">
        <f t="shared" si="3"/>
        <v>0</v>
      </c>
      <c r="G14" s="17">
        <f t="shared" si="3"/>
        <v>0</v>
      </c>
      <c r="H14" s="27">
        <f t="shared" si="3"/>
        <v>0</v>
      </c>
      <c r="I14" s="17">
        <f t="shared" si="3"/>
        <v>0</v>
      </c>
      <c r="J14" s="17">
        <f t="shared" si="3"/>
        <v>0</v>
      </c>
      <c r="K14" s="17">
        <f t="shared" si="3"/>
        <v>0</v>
      </c>
      <c r="L14" s="17">
        <f t="shared" si="3"/>
        <v>0</v>
      </c>
      <c r="M14" s="17">
        <f t="shared" si="3"/>
        <v>20852.3</v>
      </c>
      <c r="N14" s="17">
        <f t="shared" si="1"/>
        <v>155984.29999999999</v>
      </c>
    </row>
    <row r="15" spans="1:14" ht="42" customHeight="1" x14ac:dyDescent="0.35">
      <c r="A15" s="21" t="s">
        <v>24</v>
      </c>
      <c r="B15" s="18"/>
      <c r="C15" s="18">
        <v>9469</v>
      </c>
      <c r="D15" s="18">
        <v>99945</v>
      </c>
      <c r="E15" s="18">
        <v>22518</v>
      </c>
      <c r="F15" s="18"/>
      <c r="G15" s="18"/>
      <c r="H15" s="28"/>
      <c r="I15" s="18"/>
      <c r="J15" s="18"/>
      <c r="K15" s="18"/>
      <c r="L15" s="18"/>
      <c r="M15" s="18">
        <v>20852.3</v>
      </c>
      <c r="N15" s="18">
        <f t="shared" si="1"/>
        <v>152784.29999999999</v>
      </c>
    </row>
    <row r="16" spans="1:14" ht="40.5" customHeight="1" x14ac:dyDescent="0.35">
      <c r="A16" s="21" t="s">
        <v>25</v>
      </c>
      <c r="B16" s="18">
        <v>3200</v>
      </c>
      <c r="C16" s="18"/>
      <c r="D16" s="18"/>
      <c r="E16" s="18"/>
      <c r="F16" s="18"/>
      <c r="G16" s="28"/>
      <c r="H16" s="28"/>
      <c r="I16" s="18"/>
      <c r="J16" s="18"/>
      <c r="K16" s="18"/>
      <c r="L16" s="18"/>
      <c r="M16" s="18"/>
      <c r="N16" s="18">
        <f>SUM(B16:M16)</f>
        <v>3200</v>
      </c>
    </row>
    <row r="17" spans="1:14" ht="40.5" customHeight="1" x14ac:dyDescent="0.35">
      <c r="A17" s="26" t="s">
        <v>33</v>
      </c>
      <c r="B17" s="18"/>
      <c r="C17" s="18"/>
      <c r="D17" s="18"/>
      <c r="E17" s="18"/>
      <c r="F17" s="18"/>
      <c r="G17" s="18"/>
      <c r="H17" s="28"/>
      <c r="I17" s="18"/>
      <c r="J17" s="18"/>
      <c r="K17" s="18"/>
      <c r="L17" s="18"/>
      <c r="M17" s="18"/>
      <c r="N17" s="17">
        <f t="shared" si="1"/>
        <v>0</v>
      </c>
    </row>
    <row r="18" spans="1:14" ht="40.5" customHeight="1" x14ac:dyDescent="0.35">
      <c r="A18" s="36" t="s">
        <v>52</v>
      </c>
      <c r="B18" s="18"/>
      <c r="C18" s="18"/>
      <c r="D18" s="18"/>
      <c r="E18" s="18"/>
      <c r="F18" s="18">
        <v>235</v>
      </c>
      <c r="G18" s="18">
        <v>1597</v>
      </c>
      <c r="H18" s="28">
        <v>14943.8</v>
      </c>
      <c r="I18" s="28">
        <v>180320.94</v>
      </c>
      <c r="J18" s="18">
        <v>150</v>
      </c>
      <c r="K18" s="18"/>
      <c r="L18" s="18"/>
      <c r="M18" s="18"/>
      <c r="N18" s="17">
        <f t="shared" si="1"/>
        <v>197246.74</v>
      </c>
    </row>
    <row r="19" spans="1:14" ht="40.5" customHeight="1" x14ac:dyDescent="0.35">
      <c r="A19" s="22" t="s">
        <v>57</v>
      </c>
      <c r="B19" s="17">
        <f>B20+B21+B22</f>
        <v>-49.75</v>
      </c>
      <c r="C19" s="17">
        <f t="shared" ref="C19:M19" si="4">C20+C21+C22</f>
        <v>-9982.0399999999991</v>
      </c>
      <c r="D19" s="17">
        <f t="shared" si="4"/>
        <v>2920.19</v>
      </c>
      <c r="E19" s="17">
        <f>E20+E21+E22</f>
        <v>2507.8900000000003</v>
      </c>
      <c r="F19" s="17">
        <f t="shared" si="4"/>
        <v>-6279.62</v>
      </c>
      <c r="G19" s="17">
        <f t="shared" si="4"/>
        <v>-2177.34</v>
      </c>
      <c r="H19" s="27">
        <f t="shared" si="4"/>
        <v>-1638.45</v>
      </c>
      <c r="I19" s="17">
        <f t="shared" si="4"/>
        <v>-3774.5699999999997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ref="N19:N22" si="5">SUM(B19:M19)</f>
        <v>-18473.689999999999</v>
      </c>
    </row>
    <row r="20" spans="1:14" ht="40.5" customHeight="1" x14ac:dyDescent="0.35">
      <c r="A20" s="21" t="s">
        <v>54</v>
      </c>
      <c r="B20" s="18">
        <v>-2173.21</v>
      </c>
      <c r="C20" s="18">
        <v>-446.55</v>
      </c>
      <c r="D20" s="18">
        <v>1190.8</v>
      </c>
      <c r="E20" s="18">
        <v>-1101.49</v>
      </c>
      <c r="F20" s="18">
        <v>-1101.49</v>
      </c>
      <c r="G20" s="18">
        <v>-327.47000000000003</v>
      </c>
      <c r="H20" s="28">
        <v>-476.32</v>
      </c>
      <c r="I20" s="18">
        <v>387.01</v>
      </c>
      <c r="J20" s="18"/>
      <c r="K20" s="18"/>
      <c r="L20" s="18"/>
      <c r="M20" s="18"/>
      <c r="N20" s="18">
        <f t="shared" si="5"/>
        <v>-4048.7200000000003</v>
      </c>
    </row>
    <row r="21" spans="1:14" ht="40.5" customHeight="1" x14ac:dyDescent="0.35">
      <c r="A21" s="21" t="s">
        <v>55</v>
      </c>
      <c r="B21" s="18"/>
      <c r="C21" s="18"/>
      <c r="D21" s="18"/>
      <c r="E21" s="18"/>
      <c r="F21" s="18"/>
      <c r="G21" s="28"/>
      <c r="H21" s="28"/>
      <c r="I21" s="18"/>
      <c r="J21" s="18"/>
      <c r="K21" s="18"/>
      <c r="L21" s="18"/>
      <c r="M21" s="18"/>
      <c r="N21" s="18">
        <f t="shared" si="5"/>
        <v>0</v>
      </c>
    </row>
    <row r="22" spans="1:14" ht="40.5" customHeight="1" x14ac:dyDescent="0.35">
      <c r="A22" s="26" t="s">
        <v>56</v>
      </c>
      <c r="B22" s="18">
        <v>2123.46</v>
      </c>
      <c r="C22" s="18">
        <v>-9535.49</v>
      </c>
      <c r="D22" s="18">
        <v>1729.39</v>
      </c>
      <c r="E22" s="18">
        <v>3609.38</v>
      </c>
      <c r="F22" s="18">
        <v>-5178.13</v>
      </c>
      <c r="G22" s="18">
        <v>-1849.87</v>
      </c>
      <c r="H22" s="28">
        <v>-1162.1300000000001</v>
      </c>
      <c r="I22" s="18">
        <v>-4161.58</v>
      </c>
      <c r="J22" s="18"/>
      <c r="K22" s="18"/>
      <c r="L22" s="18"/>
      <c r="M22" s="18"/>
      <c r="N22" s="18">
        <f t="shared" si="5"/>
        <v>-14424.97</v>
      </c>
    </row>
    <row r="23" spans="1:14" ht="39.75" customHeight="1" x14ac:dyDescent="0.35">
      <c r="A23" s="22" t="s">
        <v>58</v>
      </c>
      <c r="B23" s="17">
        <v>21311.29</v>
      </c>
      <c r="C23" s="17">
        <v>21311.29</v>
      </c>
      <c r="D23" s="17">
        <v>21311.29</v>
      </c>
      <c r="E23" s="17">
        <v>21311.29</v>
      </c>
      <c r="F23" s="17">
        <v>21311.29</v>
      </c>
      <c r="G23" s="17">
        <v>21311.29</v>
      </c>
      <c r="H23" s="27">
        <v>21311.29</v>
      </c>
      <c r="I23" s="17">
        <v>21311.29</v>
      </c>
      <c r="J23" s="17">
        <v>21311.29</v>
      </c>
      <c r="K23" s="17">
        <v>21311.29</v>
      </c>
      <c r="L23" s="17">
        <v>21311.29</v>
      </c>
      <c r="M23" s="17">
        <v>21311.29</v>
      </c>
      <c r="N23" s="17">
        <f t="shared" si="1"/>
        <v>255735.48000000007</v>
      </c>
    </row>
    <row r="24" spans="1:14" ht="22.5" customHeight="1" x14ac:dyDescent="0.35">
      <c r="A24" s="22" t="s">
        <v>26</v>
      </c>
      <c r="B24" s="17">
        <f>B4+B9+B14+B18+B23+B19</f>
        <v>85175.78</v>
      </c>
      <c r="C24" s="17">
        <f t="shared" ref="C24:M24" si="6">C4+C9+C14+C18+C23+C19</f>
        <v>91397.99</v>
      </c>
      <c r="D24" s="17">
        <f t="shared" si="6"/>
        <v>197308.92</v>
      </c>
      <c r="E24" s="17">
        <f t="shared" si="6"/>
        <v>109702.27</v>
      </c>
      <c r="F24" s="17">
        <f t="shared" si="6"/>
        <v>79346.989999999991</v>
      </c>
      <c r="G24" s="17">
        <f t="shared" si="6"/>
        <v>73725.81</v>
      </c>
      <c r="H24" s="17">
        <f t="shared" si="6"/>
        <v>86325.430000000008</v>
      </c>
      <c r="I24" s="17">
        <f t="shared" si="6"/>
        <v>251890.22</v>
      </c>
      <c r="J24" s="17">
        <f t="shared" si="6"/>
        <v>74129.42</v>
      </c>
      <c r="K24" s="17">
        <f t="shared" si="6"/>
        <v>77120.45</v>
      </c>
      <c r="L24" s="17">
        <f t="shared" si="6"/>
        <v>97278.88</v>
      </c>
      <c r="M24" s="17">
        <f t="shared" si="6"/>
        <v>114357.18</v>
      </c>
      <c r="N24" s="17">
        <f>N4+N9+N14+N18+N23+N19</f>
        <v>1337759.3400000001</v>
      </c>
    </row>
    <row r="25" spans="1:14" ht="15.75" x14ac:dyDescent="0.25">
      <c r="A25" s="69" t="s">
        <v>60</v>
      </c>
      <c r="B25" s="69"/>
      <c r="C25" s="69"/>
      <c r="D25" s="23"/>
      <c r="E25" s="23"/>
      <c r="F25" s="23"/>
      <c r="G25" s="23"/>
      <c r="H25" s="23"/>
      <c r="I25" s="23"/>
      <c r="J25" s="23"/>
      <c r="K25" s="23"/>
      <c r="L25" s="70" t="s">
        <v>31</v>
      </c>
      <c r="M25" s="70"/>
      <c r="N25" s="70"/>
    </row>
    <row r="26" spans="1:14" ht="15.75" x14ac:dyDescent="0.25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 x14ac:dyDescent="0.25">
      <c r="A27" s="69" t="s">
        <v>29</v>
      </c>
      <c r="B27" s="69"/>
      <c r="C27" s="69"/>
      <c r="D27" s="23"/>
      <c r="E27" s="23"/>
      <c r="F27" s="23"/>
      <c r="G27" s="23"/>
      <c r="H27" s="23"/>
      <c r="I27" s="23"/>
      <c r="J27" s="23"/>
      <c r="K27" s="23"/>
      <c r="L27" s="70" t="s">
        <v>36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workbookViewId="0">
      <selection activeCell="E19" sqref="E19"/>
    </sheetView>
  </sheetViews>
  <sheetFormatPr defaultRowHeight="15" x14ac:dyDescent="0.25"/>
  <cols>
    <col min="1" max="1" width="4.28515625" customWidth="1"/>
    <col min="2" max="2" width="6.140625" customWidth="1"/>
    <col min="3" max="3" width="46.140625" customWidth="1"/>
    <col min="4" max="4" width="10.28515625" customWidth="1"/>
    <col min="5" max="5" width="19.85546875" customWidth="1"/>
  </cols>
  <sheetData>
    <row r="1" spans="1:5" ht="15.75" x14ac:dyDescent="0.25">
      <c r="B1" s="5" t="s">
        <v>53</v>
      </c>
      <c r="C1" s="37"/>
    </row>
    <row r="2" spans="1:5" x14ac:dyDescent="0.25">
      <c r="C2" t="s">
        <v>47</v>
      </c>
    </row>
    <row r="3" spans="1:5" x14ac:dyDescent="0.25">
      <c r="B3" t="s">
        <v>38</v>
      </c>
    </row>
    <row r="4" spans="1:5" x14ac:dyDescent="0.25">
      <c r="A4" s="30" t="s">
        <v>39</v>
      </c>
      <c r="B4" s="30" t="s">
        <v>39</v>
      </c>
      <c r="C4" s="31"/>
      <c r="D4" s="30" t="s">
        <v>40</v>
      </c>
      <c r="E4" s="30" t="s">
        <v>41</v>
      </c>
    </row>
    <row r="5" spans="1:5" x14ac:dyDescent="0.25">
      <c r="A5" s="32" t="s">
        <v>42</v>
      </c>
      <c r="B5" s="32" t="s">
        <v>43</v>
      </c>
      <c r="C5" s="33" t="s">
        <v>44</v>
      </c>
      <c r="D5" s="32" t="s">
        <v>45</v>
      </c>
      <c r="E5" s="32" t="s">
        <v>46</v>
      </c>
    </row>
    <row r="6" spans="1:5" x14ac:dyDescent="0.25">
      <c r="A6" s="25">
        <v>1</v>
      </c>
      <c r="B6" s="25"/>
      <c r="C6" s="34"/>
      <c r="D6" s="35"/>
      <c r="E6" s="25"/>
    </row>
    <row r="7" spans="1:5" x14ac:dyDescent="0.25">
      <c r="A7" s="25">
        <v>2</v>
      </c>
      <c r="B7" s="25"/>
      <c r="C7" s="34"/>
      <c r="D7" s="35"/>
      <c r="E7" s="25"/>
    </row>
    <row r="8" spans="1:5" x14ac:dyDescent="0.25">
      <c r="A8" s="25">
        <v>3</v>
      </c>
      <c r="B8" s="25"/>
      <c r="C8" s="34"/>
      <c r="D8" s="35"/>
      <c r="E8" s="25"/>
    </row>
    <row r="9" spans="1:5" x14ac:dyDescent="0.25">
      <c r="A9" s="25">
        <v>4</v>
      </c>
      <c r="B9" s="25"/>
      <c r="C9" s="34"/>
      <c r="D9" s="35"/>
      <c r="E9" s="25"/>
    </row>
    <row r="10" spans="1:5" x14ac:dyDescent="0.25">
      <c r="A10" s="25">
        <v>5</v>
      </c>
      <c r="B10" s="25"/>
      <c r="C10" s="34"/>
      <c r="D10" s="35"/>
      <c r="E10" s="25"/>
    </row>
    <row r="11" spans="1:5" x14ac:dyDescent="0.25">
      <c r="A11" s="25">
        <v>6</v>
      </c>
      <c r="B11" s="25"/>
      <c r="C11" s="12"/>
      <c r="D11" s="35"/>
      <c r="E11" s="25"/>
    </row>
    <row r="12" spans="1:5" x14ac:dyDescent="0.25">
      <c r="A12" s="25">
        <v>7</v>
      </c>
      <c r="B12" s="25"/>
      <c r="C12" s="12"/>
      <c r="D12" s="35"/>
      <c r="E12" s="25"/>
    </row>
    <row r="13" spans="1:5" x14ac:dyDescent="0.25">
      <c r="A13" s="25">
        <v>8</v>
      </c>
      <c r="B13" s="25"/>
      <c r="C13" s="12"/>
      <c r="D13" s="35"/>
      <c r="E13" s="25"/>
    </row>
    <row r="14" spans="1:5" x14ac:dyDescent="0.25">
      <c r="A14" s="25"/>
      <c r="B14" s="25"/>
      <c r="C14" s="12"/>
      <c r="D14" s="35"/>
      <c r="E14" s="25"/>
    </row>
    <row r="15" spans="1:5" x14ac:dyDescent="0.25">
      <c r="A15" s="25">
        <v>9</v>
      </c>
      <c r="B15" s="25"/>
      <c r="C15" s="12"/>
      <c r="D15" s="35"/>
      <c r="E15" s="25"/>
    </row>
    <row r="16" spans="1:5" x14ac:dyDescent="0.25">
      <c r="A16" s="25">
        <v>10</v>
      </c>
      <c r="B16" s="25"/>
      <c r="C16" s="12"/>
      <c r="D16" s="35"/>
      <c r="E16" s="25"/>
    </row>
    <row r="17" spans="1:5" x14ac:dyDescent="0.25">
      <c r="A17" s="25">
        <v>11</v>
      </c>
      <c r="B17" s="25"/>
      <c r="C17" s="12"/>
      <c r="D17" s="35"/>
      <c r="E17" s="25"/>
    </row>
    <row r="18" spans="1:5" x14ac:dyDescent="0.25">
      <c r="A18" s="25">
        <v>12</v>
      </c>
      <c r="B18" s="25"/>
      <c r="C18" s="12"/>
      <c r="D18" s="35"/>
      <c r="E18" s="25"/>
    </row>
    <row r="19" spans="1:5" x14ac:dyDescent="0.25">
      <c r="A19" s="25">
        <v>13</v>
      </c>
      <c r="B19" s="25"/>
      <c r="C19" s="34"/>
      <c r="D19" s="35"/>
      <c r="E19" s="25"/>
    </row>
    <row r="20" spans="1:5" x14ac:dyDescent="0.25">
      <c r="A20" s="25">
        <v>14</v>
      </c>
      <c r="B20" s="25"/>
      <c r="C20" s="34"/>
      <c r="D20" s="35"/>
      <c r="E20" s="25"/>
    </row>
    <row r="21" spans="1:5" x14ac:dyDescent="0.25">
      <c r="A21" s="25">
        <v>15</v>
      </c>
      <c r="B21" s="25"/>
      <c r="C21" s="34"/>
      <c r="D21" s="35"/>
      <c r="E21" s="25"/>
    </row>
    <row r="22" spans="1:5" x14ac:dyDescent="0.25">
      <c r="A22" s="25">
        <v>16</v>
      </c>
      <c r="B22" s="25"/>
      <c r="C22" s="34"/>
      <c r="D22" s="35"/>
      <c r="E22" s="25"/>
    </row>
    <row r="23" spans="1:5" x14ac:dyDescent="0.25">
      <c r="A23" s="25">
        <v>17</v>
      </c>
      <c r="B23" s="25"/>
      <c r="C23" s="34"/>
      <c r="D23" s="35"/>
      <c r="E23" s="25"/>
    </row>
    <row r="24" spans="1:5" x14ac:dyDescent="0.25">
      <c r="A24" s="25">
        <v>18</v>
      </c>
      <c r="B24" s="25"/>
      <c r="C24" s="34"/>
      <c r="D24" s="35"/>
      <c r="E24" s="25"/>
    </row>
    <row r="25" spans="1:5" x14ac:dyDescent="0.25">
      <c r="A25" s="25">
        <v>19</v>
      </c>
      <c r="B25" s="25"/>
      <c r="C25" s="12"/>
      <c r="D25" s="35"/>
      <c r="E25" s="25"/>
    </row>
    <row r="26" spans="1:5" x14ac:dyDescent="0.25">
      <c r="A26" s="25">
        <v>20</v>
      </c>
      <c r="B26" s="25"/>
      <c r="C26" s="12"/>
      <c r="D26" s="35"/>
      <c r="E26" s="25"/>
    </row>
    <row r="27" spans="1:5" x14ac:dyDescent="0.25">
      <c r="A27" s="25">
        <v>21</v>
      </c>
      <c r="B27" s="25"/>
      <c r="C27" s="12"/>
      <c r="D27" s="35"/>
      <c r="E27" s="25"/>
    </row>
    <row r="28" spans="1:5" x14ac:dyDescent="0.25">
      <c r="A28" s="25">
        <v>22</v>
      </c>
      <c r="B28" s="25"/>
      <c r="C28" s="12"/>
      <c r="D28" s="35"/>
      <c r="E28" s="25"/>
    </row>
    <row r="29" spans="1:5" x14ac:dyDescent="0.25">
      <c r="A29" s="25">
        <v>23</v>
      </c>
      <c r="B29" s="25"/>
      <c r="C29" s="12"/>
      <c r="D29" s="35"/>
      <c r="E29" s="25"/>
    </row>
    <row r="30" spans="1:5" x14ac:dyDescent="0.25">
      <c r="A30" s="25">
        <v>24</v>
      </c>
      <c r="B30" s="25"/>
      <c r="C30" s="12"/>
      <c r="D30" s="35"/>
      <c r="E30" s="25"/>
    </row>
    <row r="31" spans="1:5" x14ac:dyDescent="0.25">
      <c r="A31" s="25"/>
      <c r="B31" s="25"/>
      <c r="C31" s="25"/>
      <c r="D31" s="12"/>
      <c r="E31" s="12"/>
    </row>
    <row r="32" spans="1:5" x14ac:dyDescent="0.25">
      <c r="A32" s="25"/>
      <c r="B32" s="25"/>
      <c r="C32" s="25"/>
      <c r="D32" s="12"/>
      <c r="E32" s="12"/>
    </row>
    <row r="33" spans="1:5" x14ac:dyDescent="0.25">
      <c r="A33" s="25"/>
      <c r="B33" s="25"/>
      <c r="C33" s="25"/>
      <c r="D33" s="12"/>
      <c r="E33" s="12"/>
    </row>
    <row r="34" spans="1:5" x14ac:dyDescent="0.25">
      <c r="A34" s="25"/>
      <c r="B34" s="25"/>
      <c r="C34" s="25"/>
      <c r="D34" s="12"/>
      <c r="E34" s="12"/>
    </row>
    <row r="35" spans="1:5" x14ac:dyDescent="0.25">
      <c r="A35" s="25"/>
      <c r="B35" s="25"/>
      <c r="C35" s="25"/>
      <c r="D35" s="12"/>
      <c r="E35" s="12"/>
    </row>
    <row r="36" spans="1:5" x14ac:dyDescent="0.25">
      <c r="A36" s="25"/>
      <c r="B36" s="25"/>
      <c r="C36" s="25"/>
      <c r="D36" s="12"/>
      <c r="E36" s="12"/>
    </row>
    <row r="37" spans="1:5" x14ac:dyDescent="0.25">
      <c r="A37" s="25"/>
      <c r="B37" s="25"/>
      <c r="C37" s="25"/>
      <c r="D37" s="12"/>
      <c r="E37" s="12"/>
    </row>
    <row r="38" spans="1:5" x14ac:dyDescent="0.25">
      <c r="A38" s="25"/>
      <c r="B38" s="25"/>
      <c r="C38" s="25"/>
      <c r="D38" s="12"/>
      <c r="E38" s="12"/>
    </row>
    <row r="39" spans="1:5" x14ac:dyDescent="0.25">
      <c r="A39" s="25"/>
      <c r="B39" s="25"/>
      <c r="C39" s="25"/>
      <c r="D39" s="12"/>
      <c r="E39" s="12"/>
    </row>
    <row r="40" spans="1:5" x14ac:dyDescent="0.25">
      <c r="A40" s="25"/>
      <c r="B40" s="25"/>
      <c r="C40" s="25"/>
      <c r="D40" s="12"/>
      <c r="E40" s="12"/>
    </row>
    <row r="41" spans="1:5" x14ac:dyDescent="0.25">
      <c r="A41" s="12"/>
      <c r="B41" s="12"/>
      <c r="C41" s="25"/>
      <c r="D41" s="12"/>
      <c r="E41" s="12"/>
    </row>
    <row r="42" spans="1:5" x14ac:dyDescent="0.25">
      <c r="A42" s="12"/>
      <c r="B42" s="12"/>
      <c r="C42" s="12"/>
      <c r="D42" s="12"/>
      <c r="E42" s="12"/>
    </row>
    <row r="43" spans="1:5" x14ac:dyDescent="0.25">
      <c r="A43" s="12"/>
      <c r="B43" s="12"/>
      <c r="C43" s="12"/>
      <c r="D43" s="12"/>
      <c r="E43" s="12"/>
    </row>
    <row r="44" spans="1:5" x14ac:dyDescent="0.25">
      <c r="A44" s="12"/>
      <c r="B44" s="12"/>
      <c r="C44" s="12"/>
      <c r="D44" s="12"/>
      <c r="E44" s="12"/>
    </row>
    <row r="45" spans="1:5" x14ac:dyDescent="0.25">
      <c r="A45" s="12"/>
      <c r="B45" s="12"/>
      <c r="C45" s="12"/>
      <c r="D45" s="12"/>
      <c r="E45" s="12"/>
    </row>
    <row r="46" spans="1:5" x14ac:dyDescent="0.25">
      <c r="A46" s="12"/>
      <c r="B46" s="12"/>
      <c r="C46" s="12"/>
      <c r="D46" s="12"/>
      <c r="E46" s="12"/>
    </row>
    <row r="47" spans="1:5" x14ac:dyDescent="0.25">
      <c r="A47" s="12"/>
      <c r="B47" s="12"/>
      <c r="C47" s="12"/>
      <c r="D47" s="12"/>
      <c r="E47" s="12"/>
    </row>
    <row r="48" spans="1:5" x14ac:dyDescent="0.25">
      <c r="A48" s="12"/>
      <c r="B48" s="12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workbookViewId="0">
      <selection activeCell="C16" sqref="C16"/>
    </sheetView>
  </sheetViews>
  <sheetFormatPr defaultRowHeight="15" x14ac:dyDescent="0.25"/>
  <cols>
    <col min="1" max="1" width="5.42578125" customWidth="1"/>
    <col min="2" max="2" width="51.5703125" customWidth="1"/>
    <col min="3" max="3" width="11.7109375" customWidth="1"/>
    <col min="4" max="4" width="14.42578125" customWidth="1"/>
  </cols>
  <sheetData>
    <row r="1" spans="1:4" ht="15.75" x14ac:dyDescent="0.25">
      <c r="A1" s="1"/>
      <c r="B1" s="66" t="s">
        <v>74</v>
      </c>
      <c r="C1" s="66"/>
      <c r="D1" s="66"/>
    </row>
    <row r="2" spans="1:4" ht="15.75" x14ac:dyDescent="0.25">
      <c r="A2" s="1"/>
      <c r="B2" s="67" t="s">
        <v>0</v>
      </c>
      <c r="C2" s="67"/>
      <c r="D2" s="67"/>
    </row>
    <row r="3" spans="1:4" ht="15.75" x14ac:dyDescent="0.25">
      <c r="A3" s="1"/>
      <c r="B3" s="66" t="s">
        <v>51</v>
      </c>
      <c r="C3" s="66"/>
      <c r="D3" s="66"/>
    </row>
    <row r="4" spans="1:4" x14ac:dyDescent="0.25">
      <c r="A4" s="14"/>
      <c r="B4" s="29" t="s">
        <v>1</v>
      </c>
      <c r="C4" s="14" t="s">
        <v>2</v>
      </c>
      <c r="D4" s="29" t="s">
        <v>28</v>
      </c>
    </row>
    <row r="5" spans="1:4" x14ac:dyDescent="0.25">
      <c r="A5" s="38"/>
      <c r="B5" s="39" t="s">
        <v>9</v>
      </c>
      <c r="C5" s="39"/>
      <c r="D5" s="38"/>
    </row>
    <row r="6" spans="1:4" x14ac:dyDescent="0.25">
      <c r="A6" s="38">
        <v>1</v>
      </c>
      <c r="B6" s="38" t="s">
        <v>109</v>
      </c>
      <c r="C6" s="38">
        <v>235</v>
      </c>
      <c r="D6" s="39">
        <f>C6</f>
        <v>235</v>
      </c>
    </row>
    <row r="7" spans="1:4" x14ac:dyDescent="0.25">
      <c r="A7" s="42"/>
      <c r="B7" s="39" t="s">
        <v>10</v>
      </c>
      <c r="C7" s="42"/>
      <c r="D7" s="43"/>
    </row>
    <row r="8" spans="1:4" x14ac:dyDescent="0.25">
      <c r="A8" s="42">
        <v>1</v>
      </c>
      <c r="B8" s="38" t="s">
        <v>113</v>
      </c>
      <c r="C8" s="42">
        <v>1597</v>
      </c>
      <c r="D8" s="43">
        <f>C8+D6</f>
        <v>1832</v>
      </c>
    </row>
    <row r="9" spans="1:4" x14ac:dyDescent="0.25">
      <c r="A9" s="42"/>
      <c r="B9" s="39" t="s">
        <v>11</v>
      </c>
      <c r="C9" s="42"/>
      <c r="D9" s="43"/>
    </row>
    <row r="10" spans="1:4" ht="30" x14ac:dyDescent="0.25">
      <c r="A10" s="42">
        <v>1</v>
      </c>
      <c r="B10" s="38" t="s">
        <v>117</v>
      </c>
      <c r="C10" s="42">
        <v>12765.8</v>
      </c>
      <c r="D10" s="43"/>
    </row>
    <row r="11" spans="1:4" x14ac:dyDescent="0.25">
      <c r="A11" s="42">
        <v>2</v>
      </c>
      <c r="B11" s="38" t="s">
        <v>118</v>
      </c>
      <c r="C11" s="42">
        <v>2178</v>
      </c>
      <c r="D11" s="43"/>
    </row>
    <row r="12" spans="1:4" x14ac:dyDescent="0.25">
      <c r="A12" s="42"/>
      <c r="B12" s="39" t="s">
        <v>115</v>
      </c>
      <c r="C12" s="43">
        <f>SUM(C10:C11)</f>
        <v>14943.8</v>
      </c>
      <c r="D12" s="43">
        <f>C12+D8</f>
        <v>16775.8</v>
      </c>
    </row>
    <row r="13" spans="1:4" x14ac:dyDescent="0.25">
      <c r="A13" s="42"/>
      <c r="B13" s="39" t="s">
        <v>12</v>
      </c>
      <c r="C13" s="43"/>
      <c r="D13" s="43"/>
    </row>
    <row r="14" spans="1:4" x14ac:dyDescent="0.25">
      <c r="A14" s="42">
        <v>1</v>
      </c>
      <c r="B14" s="38" t="s">
        <v>123</v>
      </c>
      <c r="C14" s="43">
        <v>180320.94</v>
      </c>
      <c r="D14" s="43">
        <f>C14+D12</f>
        <v>197096.74</v>
      </c>
    </row>
    <row r="15" spans="1:4" x14ac:dyDescent="0.25">
      <c r="A15" s="42"/>
      <c r="B15" s="39" t="s">
        <v>13</v>
      </c>
      <c r="C15" s="42"/>
      <c r="D15" s="43"/>
    </row>
    <row r="16" spans="1:4" x14ac:dyDescent="0.25">
      <c r="A16" s="42">
        <v>1</v>
      </c>
      <c r="B16" s="38" t="s">
        <v>109</v>
      </c>
      <c r="C16" s="51">
        <v>150</v>
      </c>
      <c r="D16" s="51">
        <f>C16+D14</f>
        <v>197246.74</v>
      </c>
    </row>
    <row r="17" spans="1:4" x14ac:dyDescent="0.25">
      <c r="A17" s="42"/>
      <c r="B17" s="39"/>
      <c r="C17" s="43"/>
      <c r="D17" s="43"/>
    </row>
    <row r="18" spans="1:4" x14ac:dyDescent="0.25">
      <c r="A18" s="42"/>
      <c r="B18" s="39"/>
      <c r="C18" s="42"/>
      <c r="D18" s="51"/>
    </row>
    <row r="19" spans="1:4" x14ac:dyDescent="0.25">
      <c r="A19" s="42"/>
      <c r="B19" s="38"/>
      <c r="C19" s="43"/>
      <c r="D19" s="43"/>
    </row>
    <row r="20" spans="1:4" x14ac:dyDescent="0.25">
      <c r="A20" s="42"/>
      <c r="B20" s="39"/>
      <c r="C20" s="42"/>
      <c r="D20" s="51"/>
    </row>
    <row r="21" spans="1:4" x14ac:dyDescent="0.25">
      <c r="A21" s="42"/>
      <c r="B21" s="38"/>
      <c r="C21" s="43"/>
      <c r="D21" s="43"/>
    </row>
    <row r="22" spans="1:4" x14ac:dyDescent="0.25">
      <c r="A22" s="42"/>
      <c r="B22" s="38"/>
      <c r="C22" s="42"/>
      <c r="D22" s="42"/>
    </row>
    <row r="23" spans="1:4" x14ac:dyDescent="0.25">
      <c r="A23" s="42"/>
      <c r="B23" s="39"/>
      <c r="C23" s="43"/>
      <c r="D23" s="43"/>
    </row>
    <row r="24" spans="1:4" x14ac:dyDescent="0.25">
      <c r="A24" s="42"/>
      <c r="B24" s="39"/>
      <c r="C24" s="42"/>
      <c r="D24" s="42"/>
    </row>
    <row r="25" spans="1:4" x14ac:dyDescent="0.25">
      <c r="A25" s="42"/>
      <c r="B25" s="38"/>
      <c r="C25" s="42"/>
      <c r="D25" s="43"/>
    </row>
    <row r="26" spans="1:4" x14ac:dyDescent="0.25">
      <c r="A26" s="42"/>
      <c r="B26" s="39"/>
      <c r="C26" s="43"/>
      <c r="D26" s="43"/>
    </row>
    <row r="27" spans="1:4" x14ac:dyDescent="0.25">
      <c r="A27" s="42"/>
      <c r="B27" s="39"/>
      <c r="C27" s="42"/>
      <c r="D27" s="42"/>
    </row>
    <row r="28" spans="1:4" x14ac:dyDescent="0.25">
      <c r="A28" s="42"/>
      <c r="B28" s="38"/>
      <c r="C28" s="42"/>
      <c r="D28" s="42"/>
    </row>
    <row r="29" spans="1:4" x14ac:dyDescent="0.25">
      <c r="A29" s="42"/>
      <c r="B29" s="39"/>
      <c r="C29" s="43"/>
      <c r="D29" s="43"/>
    </row>
    <row r="30" spans="1:4" x14ac:dyDescent="0.25">
      <c r="A30" s="42"/>
      <c r="B30" s="39"/>
      <c r="C30" s="42"/>
      <c r="D30" s="42"/>
    </row>
    <row r="31" spans="1:4" x14ac:dyDescent="0.25">
      <c r="A31" s="42"/>
      <c r="B31" s="38"/>
      <c r="C31" s="42"/>
      <c r="D31" s="43"/>
    </row>
    <row r="32" spans="1:4" x14ac:dyDescent="0.25">
      <c r="A32" s="42"/>
      <c r="B32" s="39"/>
      <c r="C32" s="43"/>
      <c r="D32" s="43"/>
    </row>
    <row r="33" spans="1:4" x14ac:dyDescent="0.25">
      <c r="A33" s="42"/>
      <c r="B33" s="38"/>
      <c r="C33" s="42"/>
      <c r="D33" s="42"/>
    </row>
    <row r="34" spans="1:4" x14ac:dyDescent="0.25">
      <c r="A34" s="42"/>
      <c r="B34" s="39"/>
      <c r="C34" s="43"/>
      <c r="D34" s="43"/>
    </row>
    <row r="35" spans="1:4" x14ac:dyDescent="0.25">
      <c r="A35" s="40"/>
      <c r="B35" s="40"/>
      <c r="C35" s="40"/>
      <c r="D35" s="40"/>
    </row>
    <row r="36" spans="1:4" x14ac:dyDescent="0.25">
      <c r="A36" s="40"/>
      <c r="B36" s="40"/>
      <c r="C36" s="40"/>
      <c r="D36" s="4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дополн.работы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2021-01-28T02:57:51Z</cp:lastPrinted>
  <dcterms:created xsi:type="dcterms:W3CDTF">2011-07-25T05:21:17Z</dcterms:created>
  <dcterms:modified xsi:type="dcterms:W3CDTF">2023-01-26T04:51:45Z</dcterms:modified>
</cp:coreProperties>
</file>