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2г\Лицевые счета\Металлургов1,2,3,4,5\"/>
    </mc:Choice>
  </mc:AlternateContent>
  <xr:revisionPtr revIDLastSave="0" documentId="13_ncr:1_{CA64280B-2646-46F4-823C-85900DC61ABB}" xr6:coauthVersionLast="47" xr6:coauthVersionMax="47" xr10:uidLastSave="{00000000-0000-0000-0000-000000000000}"/>
  <bookViews>
    <workbookView xWindow="-120" yWindow="-120" windowWidth="25440" windowHeight="15390" tabRatio="745" activeTab="2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ения жителей" sheetId="8" r:id="rId8"/>
    <sheet name="Допол.раб.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0" i="6" l="1"/>
  <c r="C60" i="6"/>
  <c r="C59" i="6"/>
  <c r="D71" i="1"/>
  <c r="C71" i="1"/>
  <c r="D56" i="6"/>
  <c r="C56" i="6"/>
  <c r="D22" i="2"/>
  <c r="C22" i="2"/>
  <c r="D64" i="1"/>
  <c r="C64" i="1"/>
  <c r="D54" i="6" l="1"/>
  <c r="C54" i="6"/>
  <c r="C52" i="6"/>
  <c r="D55" i="1"/>
  <c r="C55" i="1"/>
  <c r="C26" i="4"/>
  <c r="D26" i="4" s="1"/>
  <c r="D12" i="9"/>
  <c r="D50" i="6"/>
  <c r="C50" i="6"/>
  <c r="C47" i="6"/>
  <c r="D18" i="2"/>
  <c r="D49" i="1"/>
  <c r="C49" i="1"/>
  <c r="C47" i="1"/>
  <c r="J9" i="5"/>
  <c r="C21" i="4"/>
  <c r="C45" i="6"/>
  <c r="C42" i="1" l="1"/>
  <c r="C43" i="6" l="1"/>
  <c r="C16" i="2"/>
  <c r="C37" i="1"/>
  <c r="C12" i="2" l="1"/>
  <c r="D6" i="9"/>
  <c r="D8" i="9" s="1"/>
  <c r="D10" i="9" s="1"/>
  <c r="D6" i="3"/>
  <c r="D8" i="3" s="1"/>
  <c r="C33" i="6"/>
  <c r="C34" i="6" s="1"/>
  <c r="C32" i="1"/>
  <c r="C30" i="6" l="1"/>
  <c r="C26" i="1"/>
  <c r="C27" i="1" s="1"/>
  <c r="C12" i="4" l="1"/>
  <c r="C23" i="6"/>
  <c r="C26" i="6" s="1"/>
  <c r="C21" i="1"/>
  <c r="C8" i="4" l="1"/>
  <c r="D8" i="4" s="1"/>
  <c r="D12" i="4" s="1"/>
  <c r="D14" i="4" s="1"/>
  <c r="D16" i="4" s="1"/>
  <c r="D21" i="4" s="1"/>
  <c r="C16" i="6"/>
  <c r="D6" i="2"/>
  <c r="D8" i="2" s="1"/>
  <c r="D10" i="2" s="1"/>
  <c r="D12" i="2" s="1"/>
  <c r="D16" i="2" s="1"/>
  <c r="C11" i="6" l="1"/>
  <c r="C6" i="1"/>
  <c r="C10" i="1" s="1"/>
  <c r="D10" i="1" s="1"/>
  <c r="D12" i="1" s="1"/>
  <c r="D21" i="1" s="1"/>
  <c r="D27" i="1" s="1"/>
  <c r="D32" i="1" s="1"/>
  <c r="D37" i="1" s="1"/>
  <c r="D42" i="1" s="1"/>
  <c r="D11" i="6" l="1"/>
  <c r="D16" i="6" s="1"/>
  <c r="D26" i="6" s="1"/>
  <c r="D30" i="6" s="1"/>
  <c r="D34" i="6" s="1"/>
  <c r="D36" i="6" s="1"/>
  <c r="D43" i="6" s="1"/>
  <c r="D45" i="6" s="1"/>
  <c r="E4" i="5" l="1"/>
  <c r="M4" i="5"/>
  <c r="L4" i="5"/>
  <c r="K4" i="5"/>
  <c r="J4" i="5"/>
  <c r="I4" i="5"/>
  <c r="H4" i="5"/>
  <c r="G4" i="5"/>
  <c r="F4" i="5"/>
  <c r="D4" i="5"/>
  <c r="C4" i="5"/>
  <c r="B4" i="5"/>
  <c r="G19" i="5"/>
  <c r="G14" i="5"/>
  <c r="G9" i="5"/>
  <c r="M14" i="5"/>
  <c r="H19" i="5"/>
  <c r="M19" i="5"/>
  <c r="N22" i="5"/>
  <c r="N21" i="5"/>
  <c r="N20" i="5"/>
  <c r="L19" i="5"/>
  <c r="K19" i="5"/>
  <c r="J19" i="5"/>
  <c r="I19" i="5"/>
  <c r="F19" i="5"/>
  <c r="E19" i="5"/>
  <c r="D19" i="5"/>
  <c r="C19" i="5"/>
  <c r="B19" i="5"/>
  <c r="N18" i="5"/>
  <c r="L14" i="5"/>
  <c r="K14" i="5"/>
  <c r="J14" i="5"/>
  <c r="I14" i="5"/>
  <c r="H14" i="5"/>
  <c r="F14" i="5"/>
  <c r="E14" i="5"/>
  <c r="D14" i="5"/>
  <c r="C14" i="5"/>
  <c r="M9" i="5"/>
  <c r="L9" i="5"/>
  <c r="K9" i="5"/>
  <c r="I9" i="5"/>
  <c r="H9" i="5"/>
  <c r="F9" i="5"/>
  <c r="E9" i="5"/>
  <c r="D9" i="5"/>
  <c r="C9" i="5"/>
  <c r="N17" i="5"/>
  <c r="N12" i="5"/>
  <c r="N8" i="5"/>
  <c r="B14" i="5"/>
  <c r="B9" i="5"/>
  <c r="M24" i="5" l="1"/>
  <c r="J24" i="5"/>
  <c r="F24" i="5"/>
  <c r="H24" i="5"/>
  <c r="I24" i="5"/>
  <c r="L24" i="5"/>
  <c r="B24" i="5"/>
  <c r="G24" i="5"/>
  <c r="K24" i="5"/>
  <c r="E24" i="5"/>
  <c r="D24" i="5"/>
  <c r="C24" i="5"/>
  <c r="N19" i="5"/>
  <c r="N6" i="5"/>
  <c r="N23" i="5"/>
  <c r="N13" i="5"/>
  <c r="N5" i="5"/>
  <c r="N4" i="5" l="1"/>
  <c r="N11" i="5"/>
  <c r="N10" i="5"/>
  <c r="N15" i="5" l="1"/>
  <c r="N16" i="5"/>
  <c r="N14" i="5" l="1"/>
  <c r="N9" i="5"/>
  <c r="N24" i="5" l="1"/>
</calcChain>
</file>

<file path=xl/sharedStrings.xml><?xml version="1.0" encoding="utf-8"?>
<sst xmlns="http://schemas.openxmlformats.org/spreadsheetml/2006/main" count="270" uniqueCount="179">
  <si>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</si>
  <si>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</si>
  <si>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</si>
  <si>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</si>
  <si>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</si>
  <si>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</si>
  <si>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4.Текущий ремонт инженерного оборудования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</si>
  <si>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</si>
  <si>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</si>
  <si>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</si>
  <si>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</si>
  <si>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</si>
  <si>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</si>
  <si>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</si>
  <si>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</si>
  <si>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</si>
  <si>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</si>
  <si>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</si>
  <si>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</si>
  <si>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</si>
  <si>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</si>
  <si>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</si>
  <si>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</si>
  <si>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</si>
  <si>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</si>
  <si>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</si>
  <si>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</si>
  <si>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</si>
  <si>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</si>
  <si>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</si>
  <si>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</si>
  <si>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</si>
  <si>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</si>
  <si>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Металлургов,2</t>
  </si>
  <si>
    <t>-эл.оборудования</t>
  </si>
  <si>
    <t>очистка дорог</t>
  </si>
  <si>
    <t>Текущий ремонт эл.оборудования</t>
  </si>
  <si>
    <t>Кузмичева Е.А.</t>
  </si>
  <si>
    <t>-эл.оборудование</t>
  </si>
  <si>
    <t>уборка придомовой территории</t>
  </si>
  <si>
    <t xml:space="preserve">                                               Лицевой счёт  2015г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</si>
  <si>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</si>
  <si>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</si>
  <si>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</si>
  <si>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</si>
  <si>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</si>
  <si>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</si>
  <si>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</si>
  <si>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</si>
  <si>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</si>
  <si>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Металлургов, 2</t>
  </si>
  <si>
    <t>Дополнительные работы</t>
  </si>
  <si>
    <t>4.Дополнительные работы</t>
  </si>
  <si>
    <t>Лицевой счет 2017г.</t>
  </si>
  <si>
    <t>5.ОДН:</t>
  </si>
  <si>
    <t>ХВС</t>
  </si>
  <si>
    <t>ГВС</t>
  </si>
  <si>
    <t>электроэнергия</t>
  </si>
  <si>
    <t>7. Расходы по содержанию УК</t>
  </si>
  <si>
    <t>Директор ООО УК "Крокус"</t>
  </si>
  <si>
    <t>Дезинфекция</t>
  </si>
  <si>
    <t>Итого за январь</t>
  </si>
  <si>
    <t>Лицевой счет. Сводный расчет  2022г</t>
  </si>
  <si>
    <t>Лицевой счёт  2022г</t>
  </si>
  <si>
    <t>Ремонт стояка отопления в подвале</t>
  </si>
  <si>
    <t>Устранение течи стояка отопления Квартира №116. Частичная замена стояка отопления</t>
  </si>
  <si>
    <t>Устранение течи на ХВС в подвале</t>
  </si>
  <si>
    <t>Замена участка трубы на стояке ГВС</t>
  </si>
  <si>
    <t xml:space="preserve">Ремонт светильников. Замена лампочек Подъезд №12 </t>
  </si>
  <si>
    <t>Ремонт светильников. Замена лампочек Подъезд №2,9</t>
  </si>
  <si>
    <t>Ремонт светильников. Замена лампочек Подъезд №11,3</t>
  </si>
  <si>
    <t>Частичный ремонт в электрощите Квартира №1</t>
  </si>
  <si>
    <t>Ремонт в электрощите Квартира №164</t>
  </si>
  <si>
    <t>Лицевой счёт 2022г</t>
  </si>
  <si>
    <t>Устранение течи на стояке ГВс Квартира №88</t>
  </si>
  <si>
    <t>Отогрев подъездных сливов</t>
  </si>
  <si>
    <t>Ремонт светильников. Замена лампочек и схем Подъезд №14</t>
  </si>
  <si>
    <t>Замена лампочек в тамбуре Подъезд №14</t>
  </si>
  <si>
    <t>Ремонт светильников. Замена лампочек и схем Подъезд №2</t>
  </si>
  <si>
    <t>Итого за февраль</t>
  </si>
  <si>
    <t>Ремонт стояка канализации в кухне Квартира №126</t>
  </si>
  <si>
    <t>Замена стояка ХВС Квартира №36</t>
  </si>
  <si>
    <t>Прочистка сливной воронки на крыше. Отогрев водосточных труб Подъезд №1-15</t>
  </si>
  <si>
    <t>Прочистка стояка канализации квартира №6</t>
  </si>
  <si>
    <t>Отогрев водосточных труб</t>
  </si>
  <si>
    <t>Устранение течи в подвале</t>
  </si>
  <si>
    <t>Отключение подъездного отопления</t>
  </si>
  <si>
    <t>Устранение течи на стояке ХВС в подвале</t>
  </si>
  <si>
    <t>Устранение течи на стояке ГВС в подвале</t>
  </si>
  <si>
    <t>Итого за март</t>
  </si>
  <si>
    <t>Прочистка подъездного слива</t>
  </si>
  <si>
    <t>Ремонт светильника замена лампочки и схемы Подъезд №11,13</t>
  </si>
  <si>
    <t>Работы ППР</t>
  </si>
  <si>
    <t>Ремонт фасадного освещения</t>
  </si>
  <si>
    <t>Автовышка 2часа 15 мин</t>
  </si>
  <si>
    <t>Замена лампочек в подвале</t>
  </si>
  <si>
    <t>Замена лампочек в тамбуре Подъезд №9</t>
  </si>
  <si>
    <t>Ремонт светильника. Замена лампочки Подъезд №10,2</t>
  </si>
  <si>
    <t>Замена лампочки в тамбуре. Проверка технического освещения Подъезд №4</t>
  </si>
  <si>
    <t>Замена стояков отопления Квартира №117,120,123</t>
  </si>
  <si>
    <t>Замена центрального стояка ХВС Квартира №63,60,66</t>
  </si>
  <si>
    <t>Устранение течи на стояке ХВС Квартира №15</t>
  </si>
  <si>
    <t>Обход подвалов на предмет утечек</t>
  </si>
  <si>
    <t>Прочистка канализации квартира №46</t>
  </si>
  <si>
    <t>Ремонт системы отопления Квартира №45,55</t>
  </si>
  <si>
    <t>Итого за апрель</t>
  </si>
  <si>
    <t>Ремонт мягкой кровли над квартирой №175</t>
  </si>
  <si>
    <t>Работы ППР Подъезд №1,2,3</t>
  </si>
  <si>
    <t>Замена труб отопления в подвале</t>
  </si>
  <si>
    <t>Ремонт светильника. Замена лампочки Подъезд №15</t>
  </si>
  <si>
    <t>Осмотр подвала на предмет утечек</t>
  </si>
  <si>
    <t>Отключение  отопления</t>
  </si>
  <si>
    <t>Развоздушка ГВС в подвале Квартира №17,21</t>
  </si>
  <si>
    <t>Итого за май</t>
  </si>
  <si>
    <t>Замена лампочки в тамбуре. Соединение провода на клеммную колодку Подъезд №10</t>
  </si>
  <si>
    <t>Ремонт светильника. Замена лампочки и предохранителя Подъезд №5,12</t>
  </si>
  <si>
    <t>Ремонт подъездного козырька. Подъезд №8</t>
  </si>
  <si>
    <t>Вывоз крупногабаритного мусора</t>
  </si>
  <si>
    <t>Заливка и замазка крыльца сутепенек Подъезд №11</t>
  </si>
  <si>
    <t>Ремонт светильников. Замена лампочек и схем Подъезд №1,10</t>
  </si>
  <si>
    <t>Скос травы на придомовой территории</t>
  </si>
  <si>
    <t>Замена стояка канализации. Прочистка канализации Квартира №202</t>
  </si>
  <si>
    <t>Прочистка канализации в кухне Квартира №192</t>
  </si>
  <si>
    <t>Замена участка трубы на стояке ХВС Квартира №186</t>
  </si>
  <si>
    <t>Итого за июль</t>
  </si>
  <si>
    <t>Ремонт чердачных люков</t>
  </si>
  <si>
    <t>Остекление и установка рамы. Подъезд №10</t>
  </si>
  <si>
    <t>Замена лампочек в тамбуре Подъезд №12</t>
  </si>
  <si>
    <t>Демонтаж, монтаж горелого пакетного выключателя Подъезд №1</t>
  </si>
  <si>
    <t>Замена лампочек в подъездах №3,5,8</t>
  </si>
  <si>
    <t>Замена лампочки и схемы Подъезд №15</t>
  </si>
  <si>
    <t>Техничекое обслуживание подъездного освещения. Подъезд №11</t>
  </si>
  <si>
    <t>Спил дерева возле подъезда №12</t>
  </si>
  <si>
    <t>Замена стояка канализации Квартира №173,176,179</t>
  </si>
  <si>
    <t>Замазка отверстий перекрытий после замены стояка канализации Квартира № 173,176,179</t>
  </si>
  <si>
    <t>Замена отопительного прибора материалы жителя Квартира №22</t>
  </si>
  <si>
    <t>Устранение течи в подвале. Развоздушка стояков ГВС</t>
  </si>
  <si>
    <t>Устранение течи трубы системы отопления Подъезд №4</t>
  </si>
  <si>
    <t>Итого за август</t>
  </si>
  <si>
    <t>Техничекое обслуживание подъездного освещения. Подъезд №4,3,15,2,14</t>
  </si>
  <si>
    <t>Замена трубы отопления в подвале аварийно</t>
  </si>
  <si>
    <t>Замена стояка отопления Квартира №43</t>
  </si>
  <si>
    <t>Замена канализационного стояка Квартира №76-79</t>
  </si>
  <si>
    <t>июнь</t>
  </si>
  <si>
    <t>Запуск системы отопления</t>
  </si>
  <si>
    <t>Устранение течи на стояке ГВС Квартира №55</t>
  </si>
  <si>
    <t>Развоздушка отопления в подвале Квартира №93</t>
  </si>
  <si>
    <t>Прочистка канализационного стояка Подъезд №2</t>
  </si>
  <si>
    <t>Итого за сентябрь</t>
  </si>
  <si>
    <t>Ремонт тамборной двери Подъезд №13</t>
  </si>
  <si>
    <t>Ремонт светильников. Замена лампочек и схем Подъезд №8,11,13.</t>
  </si>
  <si>
    <t>Работы ППР. Подъезд №1-15</t>
  </si>
  <si>
    <t>Демонтаж, монтаж горелого пакетного выключателя Подъезд №3</t>
  </si>
  <si>
    <t>Замена стояка отопления Квартира №51</t>
  </si>
  <si>
    <t>Замена стояка отопления Квартира №55</t>
  </si>
  <si>
    <t>Замена участка трубы в подвале аварийно</t>
  </si>
  <si>
    <t>Прочистка канализации квартира №113</t>
  </si>
  <si>
    <t>Запуск подъездного отопления</t>
  </si>
  <si>
    <t>Прочистка вентиляции Квартира №50</t>
  </si>
  <si>
    <t>Итого за октябрь</t>
  </si>
  <si>
    <t>Ремонт светильника замена лампочки и схемы Подъезд №1,9,13</t>
  </si>
  <si>
    <t>Работы ППР  ВРУ №1,2,3</t>
  </si>
  <si>
    <t>Крепеж конвектора в подъезде №1</t>
  </si>
  <si>
    <t>Установка заглушки на стояк отопления в подвале</t>
  </si>
  <si>
    <t>Замена батареи Квартира №39 (материалы жителей)</t>
  </si>
  <si>
    <t>Изготовление и установка хомута на стояк ХВС Квартира №84</t>
  </si>
  <si>
    <t>Снятие конвектора и установка перемычки Квартира №122</t>
  </si>
  <si>
    <t>Замена стояка полотенцесушителя Квартира №141</t>
  </si>
  <si>
    <t>Итого за ноябрь</t>
  </si>
  <si>
    <t>Очистка водосточных воронок от льда на крыше</t>
  </si>
  <si>
    <t>Закрытие подъездных окон Подъезд №15</t>
  </si>
  <si>
    <t>Ремонт светильников. Замена лампочек и предохранителя Подъезб №14,2</t>
  </si>
  <si>
    <t>Устранение течи на стоке ХВс в подвале Подъезд №2</t>
  </si>
  <si>
    <t>Отогрев канализационных труб на крыше</t>
  </si>
  <si>
    <t>Замена участка трубы на стояке ХВС Квартира №64</t>
  </si>
  <si>
    <t>Установка заглушки на полотенцесушитель. Установка пробки на стояк ГВС Квартира №55</t>
  </si>
  <si>
    <t>Итого за декабрь</t>
  </si>
  <si>
    <t>Ремонт светильника замена лампочки и схемы Подъезд №15</t>
  </si>
  <si>
    <t>Ремонт светильника замена лампочки и предохранителя Подъезд №12,1,14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</si>
</sst>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1" fillId="0" borderId="8" xfId="0" applyFont="1" applyBorder="1"/>
    <xf numFmtId="0" fontId="1" fillId="0" borderId="4" xfId="0" applyFont="1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1" fillId="0" borderId="8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0" borderId="1" xfId="0" applyNumberFormat="1" applyBorder="1"/>
    <xf numFmtId="49" fontId="0" fillId="0" borderId="0" xfId="0" applyNumberFormat="1"/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2" fontId="2" fillId="0" borderId="1" xfId="0" applyNumberFormat="1" applyFont="1" applyBorder="1"/>
    <xf numFmtId="2" fontId="6" fillId="2" borderId="1" xfId="0" applyNumberFormat="1" applyFont="1" applyFill="1" applyBorder="1"/>
    <xf numFmtId="2" fontId="6" fillId="0" borderId="1" xfId="0" applyNumberFormat="1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8" fillId="0" borderId="1" xfId="0" applyFont="1" applyBorder="1" applyAlignment="1">
      <alignment horizontal="left" wrapText="1"/>
    </xf>
    <xf numFmtId="0" fontId="8" fillId="0" borderId="4" xfId="0" applyFont="1" applyBorder="1" applyAlignment="1">
      <alignment wrapText="1"/>
    </xf>
    <xf numFmtId="0" fontId="9" fillId="0" borderId="1" xfId="0" applyFont="1" applyBorder="1"/>
    <xf numFmtId="2" fontId="9" fillId="0" borderId="1" xfId="0" applyNumberFormat="1" applyFont="1" applyBorder="1" applyAlignment="1">
      <alignment wrapText="1"/>
    </xf>
    <xf numFmtId="2" fontId="9" fillId="0" borderId="1" xfId="0" applyNumberFormat="1" applyFont="1" applyBorder="1"/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7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5" xfId="0" applyFont="1" applyBorder="1"/>
    <xf numFmtId="0" fontId="8" fillId="0" borderId="8" xfId="0" applyFont="1" applyBorder="1"/>
    <xf numFmtId="2" fontId="8" fillId="0" borderId="6" xfId="0" applyNumberFormat="1" applyFont="1" applyBorder="1"/>
    <xf numFmtId="2" fontId="9" fillId="0" borderId="9" xfId="0" applyNumberFormat="1" applyFont="1" applyBorder="1"/>
    <xf numFmtId="0" fontId="8" fillId="0" borderId="0" xfId="0" applyFont="1"/>
    <xf numFmtId="0" fontId="8" fillId="0" borderId="0" xfId="0" applyFont="1" applyAlignment="1">
      <alignment wrapText="1"/>
    </xf>
    <xf numFmtId="2" fontId="8" fillId="0" borderId="1" xfId="0" applyNumberFormat="1" applyFont="1" applyBorder="1"/>
    <xf numFmtId="2" fontId="1" fillId="0" borderId="1" xfId="0" applyNumberFormat="1" applyFont="1" applyBorder="1"/>
    <xf numFmtId="0" fontId="9" fillId="0" borderId="2" xfId="0" applyFont="1" applyBorder="1"/>
    <xf numFmtId="0" fontId="9" fillId="0" borderId="1" xfId="0" applyFont="1" applyBorder="1" applyAlignment="1">
      <alignment horizontal="left"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9" fillId="0" borderId="8" xfId="0" applyFont="1" applyBorder="1"/>
    <xf numFmtId="0" fontId="8" fillId="0" borderId="6" xfId="0" applyFont="1" applyBorder="1"/>
    <xf numFmtId="0" fontId="8" fillId="0" borderId="9" xfId="0" applyFont="1" applyBorder="1"/>
    <xf numFmtId="0" fontId="8" fillId="0" borderId="1" xfId="0" applyFont="1" applyBorder="1" applyAlignment="1">
      <alignment horizontal="left"/>
    </xf>
    <xf numFmtId="0" fontId="8" fillId="0" borderId="8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topLeftCell="A46" workbookViewId="0">
      <selection activeCell="D71" sqref="D71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70" t="s">
        <v>63</v>
      </c>
      <c r="C1" s="70"/>
      <c r="D1" s="70"/>
      <c r="E1" s="6"/>
      <c r="F1" s="6"/>
      <c r="G1" s="6"/>
      <c r="H1" s="6"/>
    </row>
    <row r="2" spans="1:8" ht="15.75" x14ac:dyDescent="0.2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9" t="s">
        <v>4</v>
      </c>
      <c r="C3" s="69"/>
      <c r="D3" s="69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28</v>
      </c>
      <c r="E4" s="1"/>
      <c r="F4" s="1"/>
      <c r="G4" s="1"/>
      <c r="H4" s="1"/>
    </row>
    <row r="5" spans="1:8" x14ac:dyDescent="0.25">
      <c r="A5" s="7"/>
      <c r="B5" s="3" t="s">
        <v>2</v>
      </c>
      <c r="C5" s="7"/>
      <c r="D5" s="7"/>
      <c r="E5" s="1"/>
      <c r="F5" s="1"/>
      <c r="G5" s="1"/>
      <c r="H5" s="1"/>
    </row>
    <row r="6" spans="1:8" ht="30" x14ac:dyDescent="0.25">
      <c r="A6" s="38">
        <v>1</v>
      </c>
      <c r="B6" s="38" t="s">
        <v>65</v>
      </c>
      <c r="C6" s="38">
        <f>1748+5304</f>
        <v>7052</v>
      </c>
      <c r="D6" s="39"/>
      <c r="E6" s="1"/>
      <c r="F6" s="1"/>
      <c r="G6" s="1"/>
      <c r="H6" s="1"/>
    </row>
    <row r="7" spans="1:8" x14ac:dyDescent="0.25">
      <c r="A7" s="38">
        <v>2</v>
      </c>
      <c r="B7" s="38" t="s">
        <v>64</v>
      </c>
      <c r="C7" s="38">
        <v>2080</v>
      </c>
      <c r="D7" s="39"/>
      <c r="E7" s="1"/>
      <c r="F7" s="1"/>
      <c r="G7" s="1"/>
      <c r="H7" s="1"/>
    </row>
    <row r="8" spans="1:8" x14ac:dyDescent="0.25">
      <c r="A8" s="38">
        <v>3</v>
      </c>
      <c r="B8" s="38" t="s">
        <v>66</v>
      </c>
      <c r="C8" s="38">
        <v>1578</v>
      </c>
      <c r="D8" s="39"/>
      <c r="E8" s="1"/>
      <c r="F8" s="1"/>
      <c r="G8" s="1"/>
      <c r="H8" s="1"/>
    </row>
    <row r="9" spans="1:8" x14ac:dyDescent="0.25">
      <c r="A9" s="38">
        <v>4</v>
      </c>
      <c r="B9" s="38" t="s">
        <v>67</v>
      </c>
      <c r="C9" s="38">
        <v>2352</v>
      </c>
      <c r="D9" s="39"/>
      <c r="E9" s="1"/>
      <c r="F9" s="1"/>
      <c r="G9" s="1"/>
      <c r="H9" s="1"/>
    </row>
    <row r="10" spans="1:8" x14ac:dyDescent="0.25">
      <c r="A10" s="38"/>
      <c r="B10" s="39" t="s">
        <v>61</v>
      </c>
      <c r="C10" s="39">
        <f>SUM(C6:C9)</f>
        <v>13062</v>
      </c>
      <c r="D10" s="39">
        <f>C10</f>
        <v>13062</v>
      </c>
      <c r="E10" s="1"/>
      <c r="F10" s="1"/>
      <c r="G10" s="1"/>
      <c r="H10" s="1"/>
    </row>
    <row r="11" spans="1:8" x14ac:dyDescent="0.25">
      <c r="A11" s="38"/>
      <c r="B11" s="39" t="s">
        <v>7</v>
      </c>
      <c r="C11" s="38"/>
      <c r="D11" s="39"/>
      <c r="E11" s="1"/>
      <c r="F11" s="1"/>
      <c r="G11" s="1"/>
      <c r="H11" s="1"/>
    </row>
    <row r="12" spans="1:8" x14ac:dyDescent="0.25">
      <c r="A12" s="38">
        <v>1</v>
      </c>
      <c r="B12" s="38" t="s">
        <v>74</v>
      </c>
      <c r="C12" s="38">
        <v>1758</v>
      </c>
      <c r="D12" s="39">
        <f>C12+D10</f>
        <v>14820</v>
      </c>
      <c r="E12" s="1"/>
      <c r="F12" s="1"/>
      <c r="G12" s="1"/>
      <c r="H12" s="1"/>
    </row>
    <row r="13" spans="1:8" x14ac:dyDescent="0.25">
      <c r="A13" s="38"/>
      <c r="B13" s="39" t="s">
        <v>3</v>
      </c>
      <c r="C13" s="38"/>
      <c r="D13" s="39"/>
      <c r="E13" s="1"/>
      <c r="F13" s="1"/>
      <c r="G13" s="1"/>
      <c r="H13" s="1"/>
    </row>
    <row r="14" spans="1:8" ht="30" x14ac:dyDescent="0.25">
      <c r="A14" s="38">
        <v>1</v>
      </c>
      <c r="B14" s="38" t="s">
        <v>82</v>
      </c>
      <c r="C14" s="38">
        <v>1644</v>
      </c>
      <c r="D14" s="38"/>
      <c r="E14" s="1"/>
      <c r="F14" s="1"/>
    </row>
    <row r="15" spans="1:8" x14ac:dyDescent="0.25">
      <c r="A15" s="38">
        <v>2</v>
      </c>
      <c r="B15" s="38" t="s">
        <v>83</v>
      </c>
      <c r="C15" s="38">
        <v>744</v>
      </c>
      <c r="D15" s="39"/>
      <c r="E15" s="1"/>
      <c r="F15" s="1"/>
    </row>
    <row r="16" spans="1:8" x14ac:dyDescent="0.25">
      <c r="A16" s="38">
        <v>3</v>
      </c>
      <c r="B16" s="38" t="s">
        <v>84</v>
      </c>
      <c r="C16" s="38">
        <v>1592</v>
      </c>
      <c r="D16" s="39"/>
      <c r="E16" s="1"/>
      <c r="F16" s="1"/>
    </row>
    <row r="17" spans="1:6" x14ac:dyDescent="0.25">
      <c r="A17" s="38">
        <v>4</v>
      </c>
      <c r="B17" s="38" t="s">
        <v>85</v>
      </c>
      <c r="C17" s="38">
        <v>3748</v>
      </c>
      <c r="D17" s="39"/>
      <c r="E17" s="1"/>
      <c r="F17" s="1"/>
    </row>
    <row r="18" spans="1:6" s="5" customFormat="1" x14ac:dyDescent="0.25">
      <c r="A18" s="38">
        <v>5</v>
      </c>
      <c r="B18" s="38" t="s">
        <v>87</v>
      </c>
      <c r="C18" s="38">
        <v>1788</v>
      </c>
      <c r="D18" s="39"/>
      <c r="E18" s="4"/>
      <c r="F18" s="4"/>
    </row>
    <row r="19" spans="1:6" s="5" customFormat="1" x14ac:dyDescent="0.25">
      <c r="A19" s="38">
        <v>6</v>
      </c>
      <c r="B19" s="38" t="s">
        <v>86</v>
      </c>
      <c r="C19" s="38">
        <v>1116</v>
      </c>
      <c r="D19" s="39"/>
      <c r="E19" s="4"/>
      <c r="F19" s="4"/>
    </row>
    <row r="20" spans="1:6" x14ac:dyDescent="0.25">
      <c r="A20" s="38">
        <v>7</v>
      </c>
      <c r="B20" s="38" t="s">
        <v>88</v>
      </c>
      <c r="C20" s="38">
        <v>1838</v>
      </c>
      <c r="D20" s="39"/>
      <c r="E20" s="1"/>
      <c r="F20" s="1"/>
    </row>
    <row r="21" spans="1:6" x14ac:dyDescent="0.25">
      <c r="A21" s="40"/>
      <c r="B21" s="39" t="s">
        <v>89</v>
      </c>
      <c r="C21" s="43">
        <f>SUM(C14:C20)</f>
        <v>12470</v>
      </c>
      <c r="D21" s="39">
        <f>C21+D12</f>
        <v>27290</v>
      </c>
      <c r="E21" s="1"/>
      <c r="F21" s="1"/>
    </row>
    <row r="22" spans="1:6" x14ac:dyDescent="0.25">
      <c r="A22" s="38"/>
      <c r="B22" s="39" t="s">
        <v>9</v>
      </c>
      <c r="C22" s="39"/>
      <c r="D22" s="39"/>
      <c r="E22" s="1"/>
      <c r="F22" s="1"/>
    </row>
    <row r="23" spans="1:6" x14ac:dyDescent="0.25">
      <c r="A23" s="38">
        <v>1</v>
      </c>
      <c r="B23" s="38" t="s">
        <v>101</v>
      </c>
      <c r="C23" s="38">
        <v>868</v>
      </c>
      <c r="D23" s="38"/>
      <c r="E23" s="1"/>
      <c r="F23" s="1"/>
    </row>
    <row r="24" spans="1:6" x14ac:dyDescent="0.25">
      <c r="A24" s="38">
        <v>2</v>
      </c>
      <c r="B24" s="38" t="s">
        <v>102</v>
      </c>
      <c r="C24" s="38">
        <v>744</v>
      </c>
      <c r="D24" s="39"/>
      <c r="E24" s="1"/>
      <c r="F24" s="1"/>
    </row>
    <row r="25" spans="1:6" s="5" customFormat="1" x14ac:dyDescent="0.25">
      <c r="A25" s="38">
        <v>3</v>
      </c>
      <c r="B25" s="38" t="s">
        <v>103</v>
      </c>
      <c r="C25" s="38">
        <v>1488</v>
      </c>
      <c r="D25" s="39"/>
      <c r="E25" s="4"/>
      <c r="F25" s="4"/>
    </row>
    <row r="26" spans="1:6" s="5" customFormat="1" x14ac:dyDescent="0.25">
      <c r="A26" s="38">
        <v>4</v>
      </c>
      <c r="B26" s="38" t="s">
        <v>104</v>
      </c>
      <c r="C26" s="38">
        <f>3443+2473</f>
        <v>5916</v>
      </c>
      <c r="D26" s="39"/>
      <c r="E26" s="4"/>
      <c r="F26" s="4"/>
    </row>
    <row r="27" spans="1:6" x14ac:dyDescent="0.25">
      <c r="A27" s="38"/>
      <c r="B27" s="39" t="s">
        <v>105</v>
      </c>
      <c r="C27" s="39">
        <f>SUM(C23:C26)</f>
        <v>9016</v>
      </c>
      <c r="D27" s="39">
        <f>C27+D21</f>
        <v>36306</v>
      </c>
      <c r="E27" s="1"/>
      <c r="F27" s="1"/>
    </row>
    <row r="28" spans="1:6" x14ac:dyDescent="0.25">
      <c r="A28" s="38"/>
      <c r="B28" s="39" t="s">
        <v>10</v>
      </c>
      <c r="C28" s="39"/>
      <c r="D28" s="39"/>
      <c r="E28" s="1"/>
      <c r="F28" s="1"/>
    </row>
    <row r="29" spans="1:6" x14ac:dyDescent="0.25">
      <c r="A29" s="38">
        <v>1</v>
      </c>
      <c r="B29" s="38" t="s">
        <v>110</v>
      </c>
      <c r="C29" s="38">
        <v>744</v>
      </c>
      <c r="D29" s="39"/>
      <c r="E29" s="1"/>
      <c r="F29" s="1"/>
    </row>
    <row r="30" spans="1:6" x14ac:dyDescent="0.25">
      <c r="A30" s="38">
        <v>2</v>
      </c>
      <c r="B30" s="38" t="s">
        <v>111</v>
      </c>
      <c r="C30" s="38">
        <v>1488</v>
      </c>
      <c r="D30" s="39"/>
      <c r="E30" s="1"/>
      <c r="F30" s="1"/>
    </row>
    <row r="31" spans="1:6" x14ac:dyDescent="0.25">
      <c r="A31" s="38">
        <v>3</v>
      </c>
      <c r="B31" s="41" t="s">
        <v>112</v>
      </c>
      <c r="C31" s="38">
        <v>744</v>
      </c>
      <c r="D31" s="39"/>
      <c r="E31" s="1"/>
      <c r="F31" s="1"/>
    </row>
    <row r="32" spans="1:6" x14ac:dyDescent="0.25">
      <c r="A32" s="38"/>
      <c r="B32" s="39" t="s">
        <v>113</v>
      </c>
      <c r="C32" s="39">
        <f>SUM(C29:C31)</f>
        <v>2976</v>
      </c>
      <c r="D32" s="39">
        <f>C32+D27</f>
        <v>39282</v>
      </c>
      <c r="E32" s="1"/>
      <c r="F32" s="1"/>
    </row>
    <row r="33" spans="1:6" x14ac:dyDescent="0.25">
      <c r="A33" s="38"/>
      <c r="B33" s="39" t="s">
        <v>12</v>
      </c>
      <c r="C33" s="38"/>
      <c r="D33" s="38"/>
      <c r="E33" s="1"/>
      <c r="F33" s="1"/>
    </row>
    <row r="34" spans="1:6" s="5" customFormat="1" ht="30" x14ac:dyDescent="0.25">
      <c r="A34" s="38">
        <v>1</v>
      </c>
      <c r="B34" s="38" t="s">
        <v>121</v>
      </c>
      <c r="C34" s="38">
        <v>9700.2000000000007</v>
      </c>
      <c r="D34" s="39"/>
      <c r="E34" s="4"/>
      <c r="F34" s="4"/>
    </row>
    <row r="35" spans="1:6" x14ac:dyDescent="0.25">
      <c r="A35" s="38">
        <v>2</v>
      </c>
      <c r="B35" s="38" t="s">
        <v>122</v>
      </c>
      <c r="C35" s="38">
        <v>744</v>
      </c>
      <c r="D35" s="38"/>
      <c r="E35" s="1"/>
      <c r="F35" s="1"/>
    </row>
    <row r="36" spans="1:6" ht="30" x14ac:dyDescent="0.25">
      <c r="A36" s="38">
        <v>3</v>
      </c>
      <c r="B36" s="38" t="s">
        <v>123</v>
      </c>
      <c r="C36" s="38">
        <v>1590</v>
      </c>
      <c r="D36" s="39"/>
      <c r="E36" s="1"/>
      <c r="F36" s="1"/>
    </row>
    <row r="37" spans="1:6" x14ac:dyDescent="0.25">
      <c r="A37" s="38"/>
      <c r="B37" s="39" t="s">
        <v>124</v>
      </c>
      <c r="C37" s="39">
        <f>SUM(C34:C36)</f>
        <v>12034.2</v>
      </c>
      <c r="D37" s="39">
        <f>C37+D32</f>
        <v>51316.2</v>
      </c>
      <c r="E37" s="1"/>
      <c r="F37" s="1"/>
    </row>
    <row r="38" spans="1:6" x14ac:dyDescent="0.25">
      <c r="A38" s="38"/>
      <c r="B38" s="39" t="s">
        <v>13</v>
      </c>
      <c r="C38" s="38"/>
      <c r="D38" s="39"/>
      <c r="E38" s="1"/>
      <c r="F38" s="1"/>
    </row>
    <row r="39" spans="1:6" ht="30" x14ac:dyDescent="0.25">
      <c r="A39" s="38">
        <v>1</v>
      </c>
      <c r="B39" s="38" t="s">
        <v>135</v>
      </c>
      <c r="C39" s="38">
        <v>3215.6</v>
      </c>
      <c r="D39" s="39"/>
      <c r="E39" s="1"/>
      <c r="F39" s="1"/>
    </row>
    <row r="40" spans="1:6" ht="30" x14ac:dyDescent="0.25">
      <c r="A40" s="38">
        <v>2</v>
      </c>
      <c r="B40" s="38" t="s">
        <v>136</v>
      </c>
      <c r="C40" s="38">
        <v>930</v>
      </c>
      <c r="D40" s="42"/>
      <c r="E40" s="1"/>
      <c r="F40" s="1"/>
    </row>
    <row r="41" spans="1:6" ht="30" x14ac:dyDescent="0.25">
      <c r="A41" s="10">
        <v>3</v>
      </c>
      <c r="B41" s="38" t="s">
        <v>137</v>
      </c>
      <c r="C41" s="38">
        <v>3729.1</v>
      </c>
      <c r="D41" s="14"/>
      <c r="E41" s="1"/>
      <c r="F41" s="1"/>
    </row>
    <row r="42" spans="1:6" x14ac:dyDescent="0.25">
      <c r="A42" s="10"/>
      <c r="B42" s="68" t="s">
        <v>138</v>
      </c>
      <c r="C42" s="39">
        <f>SUM(C39:C41)</f>
        <v>7874.7000000000007</v>
      </c>
      <c r="D42" s="14">
        <f>C42+D37</f>
        <v>59190.899999999994</v>
      </c>
      <c r="E42" s="1"/>
      <c r="F42" s="1"/>
    </row>
    <row r="43" spans="1:6" x14ac:dyDescent="0.25">
      <c r="A43" s="10"/>
      <c r="B43" s="68" t="s">
        <v>14</v>
      </c>
      <c r="C43" s="38"/>
      <c r="D43" s="14"/>
      <c r="E43" s="1"/>
      <c r="F43" s="1"/>
    </row>
    <row r="44" spans="1:6" x14ac:dyDescent="0.25">
      <c r="A44" s="38">
        <v>1</v>
      </c>
      <c r="B44" s="38" t="s">
        <v>144</v>
      </c>
      <c r="C44" s="38">
        <v>1488</v>
      </c>
      <c r="D44" s="38"/>
      <c r="E44" s="1"/>
      <c r="F44" s="1"/>
    </row>
    <row r="45" spans="1:6" x14ac:dyDescent="0.25">
      <c r="A45" s="38">
        <v>2</v>
      </c>
      <c r="B45" s="41" t="s">
        <v>102</v>
      </c>
      <c r="C45" s="38">
        <v>744</v>
      </c>
      <c r="D45" s="39"/>
      <c r="E45" s="1"/>
      <c r="F45" s="1"/>
    </row>
    <row r="46" spans="1:6" x14ac:dyDescent="0.25">
      <c r="A46" s="38">
        <v>3</v>
      </c>
      <c r="B46" s="38" t="s">
        <v>145</v>
      </c>
      <c r="C46" s="38">
        <v>655</v>
      </c>
      <c r="D46" s="39"/>
      <c r="E46" s="1"/>
      <c r="F46" s="1"/>
    </row>
    <row r="47" spans="1:6" x14ac:dyDescent="0.25">
      <c r="A47" s="38">
        <v>4</v>
      </c>
      <c r="B47" s="38" t="s">
        <v>146</v>
      </c>
      <c r="C47" s="38">
        <f>372+372</f>
        <v>744</v>
      </c>
      <c r="D47" s="39"/>
      <c r="E47" s="1"/>
      <c r="F47" s="1"/>
    </row>
    <row r="48" spans="1:6" x14ac:dyDescent="0.25">
      <c r="A48" s="38">
        <v>5</v>
      </c>
      <c r="B48" s="38" t="s">
        <v>147</v>
      </c>
      <c r="C48" s="38">
        <v>2604</v>
      </c>
      <c r="D48" s="38"/>
      <c r="E48" s="1"/>
      <c r="F48" s="1"/>
    </row>
    <row r="49" spans="1:6" x14ac:dyDescent="0.25">
      <c r="A49" s="38"/>
      <c r="B49" s="39" t="s">
        <v>148</v>
      </c>
      <c r="C49" s="39">
        <f>SUM(C44:C48)</f>
        <v>6235</v>
      </c>
      <c r="D49" s="39">
        <f>C49+D42</f>
        <v>65425.899999999994</v>
      </c>
      <c r="E49" s="1"/>
      <c r="F49" s="1"/>
    </row>
    <row r="50" spans="1:6" x14ac:dyDescent="0.25">
      <c r="A50" s="38"/>
      <c r="B50" s="39" t="s">
        <v>15</v>
      </c>
      <c r="C50" s="38"/>
      <c r="D50" s="38"/>
      <c r="E50" s="1"/>
      <c r="F50" s="1"/>
    </row>
    <row r="51" spans="1:6" x14ac:dyDescent="0.25">
      <c r="A51" s="38">
        <v>1</v>
      </c>
      <c r="B51" s="41" t="s">
        <v>156</v>
      </c>
      <c r="C51" s="38">
        <v>744</v>
      </c>
      <c r="D51" s="38"/>
      <c r="E51" s="1"/>
      <c r="F51" s="1"/>
    </row>
    <row r="52" spans="1:6" x14ac:dyDescent="0.25">
      <c r="A52" s="38">
        <v>2</v>
      </c>
      <c r="B52" s="38" t="s">
        <v>102</v>
      </c>
      <c r="C52" s="38">
        <v>1484</v>
      </c>
      <c r="D52" s="39"/>
      <c r="E52" s="1"/>
      <c r="F52" s="1"/>
    </row>
    <row r="53" spans="1:6" x14ac:dyDescent="0.25">
      <c r="A53" s="38">
        <v>3</v>
      </c>
      <c r="B53" s="38" t="s">
        <v>157</v>
      </c>
      <c r="C53" s="38">
        <v>1488</v>
      </c>
      <c r="D53" s="38"/>
      <c r="E53" s="1"/>
      <c r="F53" s="1"/>
    </row>
    <row r="54" spans="1:6" x14ac:dyDescent="0.25">
      <c r="A54" s="38">
        <v>4</v>
      </c>
      <c r="B54" s="38" t="s">
        <v>158</v>
      </c>
      <c r="C54" s="38">
        <v>1488</v>
      </c>
      <c r="D54" s="39"/>
      <c r="E54" s="1"/>
      <c r="F54" s="1"/>
    </row>
    <row r="55" spans="1:6" x14ac:dyDescent="0.25">
      <c r="A55" s="38"/>
      <c r="B55" s="39" t="s">
        <v>159</v>
      </c>
      <c r="C55" s="39">
        <f>SUM(C51:C54)</f>
        <v>5204</v>
      </c>
      <c r="D55" s="39">
        <f>C55+D49</f>
        <v>70629.899999999994</v>
      </c>
      <c r="E55" s="1"/>
      <c r="F55" s="1"/>
    </row>
    <row r="56" spans="1:6" x14ac:dyDescent="0.25">
      <c r="A56" s="10"/>
      <c r="B56" s="39" t="s">
        <v>16</v>
      </c>
      <c r="C56" s="38"/>
      <c r="D56" s="10"/>
      <c r="E56" s="1"/>
      <c r="F56" s="1"/>
    </row>
    <row r="57" spans="1:6" x14ac:dyDescent="0.25">
      <c r="A57" s="10">
        <v>1</v>
      </c>
      <c r="B57" s="38" t="s">
        <v>162</v>
      </c>
      <c r="C57" s="38">
        <v>1167.5</v>
      </c>
      <c r="D57" s="10"/>
      <c r="E57" s="1"/>
      <c r="F57" s="1"/>
    </row>
    <row r="58" spans="1:6" ht="15" customHeight="1" x14ac:dyDescent="0.25">
      <c r="A58" s="10">
        <v>2</v>
      </c>
      <c r="B58" s="38" t="s">
        <v>163</v>
      </c>
      <c r="C58" s="38">
        <v>796</v>
      </c>
      <c r="D58" s="3"/>
      <c r="E58" s="1"/>
      <c r="F58" s="1"/>
    </row>
    <row r="59" spans="1:6" ht="30" x14ac:dyDescent="0.25">
      <c r="A59" s="10">
        <v>3</v>
      </c>
      <c r="B59" s="10" t="s">
        <v>164</v>
      </c>
      <c r="C59" s="10">
        <v>1546.7</v>
      </c>
      <c r="D59" s="3"/>
      <c r="E59" s="1"/>
      <c r="F59" s="1"/>
    </row>
    <row r="60" spans="1:6" ht="30" x14ac:dyDescent="0.25">
      <c r="A60" s="10">
        <v>4</v>
      </c>
      <c r="B60" s="10" t="s">
        <v>165</v>
      </c>
      <c r="C60" s="10">
        <v>1116</v>
      </c>
      <c r="D60" s="3"/>
      <c r="E60" s="1"/>
      <c r="F60" s="1"/>
    </row>
    <row r="61" spans="1:6" x14ac:dyDescent="0.25">
      <c r="A61" s="38">
        <v>5</v>
      </c>
      <c r="B61" s="38" t="s">
        <v>102</v>
      </c>
      <c r="C61" s="38">
        <v>1488</v>
      </c>
      <c r="D61" s="12"/>
    </row>
    <row r="62" spans="1:6" ht="30" x14ac:dyDescent="0.25">
      <c r="A62" s="38">
        <v>6</v>
      </c>
      <c r="B62" s="38" t="s">
        <v>166</v>
      </c>
      <c r="C62" s="38">
        <v>1295.3</v>
      </c>
      <c r="D62" s="12"/>
    </row>
    <row r="63" spans="1:6" ht="15" customHeight="1" x14ac:dyDescent="0.25">
      <c r="A63" s="38">
        <v>7</v>
      </c>
      <c r="B63" s="38" t="s">
        <v>167</v>
      </c>
      <c r="C63" s="38">
        <v>3218.7</v>
      </c>
      <c r="D63" s="12"/>
    </row>
    <row r="64" spans="1:6" x14ac:dyDescent="0.25">
      <c r="A64" s="38"/>
      <c r="B64" s="39" t="s">
        <v>168</v>
      </c>
      <c r="C64" s="39">
        <f>SUM(C57:C63)</f>
        <v>10628.2</v>
      </c>
      <c r="D64" s="11">
        <f>C64+D55</f>
        <v>81258.099999999991</v>
      </c>
    </row>
    <row r="65" spans="1:4" x14ac:dyDescent="0.25">
      <c r="A65" s="38"/>
      <c r="B65" s="39" t="s">
        <v>17</v>
      </c>
      <c r="C65" s="38"/>
      <c r="D65" s="12"/>
    </row>
    <row r="66" spans="1:4" ht="30" x14ac:dyDescent="0.25">
      <c r="A66" s="40">
        <v>1</v>
      </c>
      <c r="B66" s="38" t="s">
        <v>172</v>
      </c>
      <c r="C66" s="40">
        <v>967.2</v>
      </c>
      <c r="D66" s="11"/>
    </row>
    <row r="67" spans="1:4" x14ac:dyDescent="0.25">
      <c r="A67" s="40">
        <v>2</v>
      </c>
      <c r="B67" s="38" t="s">
        <v>173</v>
      </c>
      <c r="C67" s="40">
        <v>1488</v>
      </c>
      <c r="D67" s="12"/>
    </row>
    <row r="68" spans="1:4" x14ac:dyDescent="0.25">
      <c r="A68" s="38">
        <v>3</v>
      </c>
      <c r="B68" s="38" t="s">
        <v>102</v>
      </c>
      <c r="C68" s="38">
        <v>1488</v>
      </c>
      <c r="D68" s="12"/>
    </row>
    <row r="69" spans="1:4" ht="30" x14ac:dyDescent="0.25">
      <c r="A69" s="38">
        <v>4</v>
      </c>
      <c r="B69" s="38" t="s">
        <v>174</v>
      </c>
      <c r="C69" s="38">
        <v>4748</v>
      </c>
      <c r="D69" s="11"/>
    </row>
    <row r="70" spans="1:4" ht="30" x14ac:dyDescent="0.25">
      <c r="A70" s="10">
        <v>5</v>
      </c>
      <c r="B70" s="10" t="s">
        <v>175</v>
      </c>
      <c r="C70" s="10">
        <v>4464</v>
      </c>
      <c r="D70" s="12"/>
    </row>
    <row r="71" spans="1:4" x14ac:dyDescent="0.25">
      <c r="A71" s="10"/>
      <c r="B71" s="3" t="s">
        <v>176</v>
      </c>
      <c r="C71" s="3">
        <f>SUM(C66:C70)</f>
        <v>13155.2</v>
      </c>
      <c r="D71" s="11">
        <f>C71+D64</f>
        <v>94413.299999999988</v>
      </c>
    </row>
    <row r="72" spans="1:4" x14ac:dyDescent="0.25">
      <c r="A72" s="12"/>
      <c r="B72" s="3"/>
      <c r="C72" s="11"/>
      <c r="D72" s="11"/>
    </row>
    <row r="73" spans="1:4" x14ac:dyDescent="0.25">
      <c r="A73" s="12"/>
      <c r="B73" s="3"/>
      <c r="C73" s="12"/>
      <c r="D73" s="12"/>
    </row>
    <row r="74" spans="1:4" x14ac:dyDescent="0.25">
      <c r="A74" s="10"/>
      <c r="B74" s="10"/>
      <c r="C74" s="10"/>
      <c r="D74" s="12"/>
    </row>
    <row r="75" spans="1:4" x14ac:dyDescent="0.25">
      <c r="A75" s="10"/>
      <c r="B75" s="10"/>
      <c r="C75" s="10"/>
      <c r="D75" s="12"/>
    </row>
    <row r="76" spans="1:4" x14ac:dyDescent="0.25">
      <c r="A76" s="10"/>
      <c r="B76" s="10"/>
      <c r="C76" s="10"/>
      <c r="D76" s="12"/>
    </row>
    <row r="77" spans="1:4" x14ac:dyDescent="0.25">
      <c r="B77" s="25"/>
      <c r="C77" s="13"/>
      <c r="D77" s="13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1"/>
  <sheetViews>
    <sheetView workbookViewId="0">
      <selection activeCell="D23" sqref="D23"/>
    </sheetView>
  </sheetViews>
  <sheetFormatPr defaultRowHeight="15" x14ac:dyDescent="0.25"/>
  <cols>
    <col min="1" max="1" width="4.28515625" customWidth="1"/>
    <col min="2" max="2" width="47.28515625" customWidth="1"/>
    <col min="3" max="3" width="10.140625" customWidth="1"/>
    <col min="4" max="4" width="13.7109375" customWidth="1"/>
  </cols>
  <sheetData>
    <row r="1" spans="1:8" ht="21" x14ac:dyDescent="0.35">
      <c r="A1" s="1"/>
      <c r="B1" s="70" t="s">
        <v>63</v>
      </c>
      <c r="C1" s="70"/>
      <c r="D1" s="70"/>
      <c r="E1" s="6"/>
      <c r="F1" s="6"/>
      <c r="G1" s="6"/>
      <c r="H1" s="6"/>
    </row>
    <row r="2" spans="1:8" ht="15.75" x14ac:dyDescent="0.2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9" t="s">
        <v>8</v>
      </c>
      <c r="C3" s="69"/>
      <c r="D3" s="69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28</v>
      </c>
      <c r="E4" s="1"/>
      <c r="F4" s="1"/>
      <c r="G4" s="1"/>
      <c r="H4" s="1"/>
    </row>
    <row r="5" spans="1:8" x14ac:dyDescent="0.25">
      <c r="A5" s="7"/>
      <c r="B5" s="3" t="s">
        <v>7</v>
      </c>
      <c r="C5" s="7"/>
      <c r="D5" s="7"/>
      <c r="E5" s="1"/>
      <c r="F5" s="1"/>
      <c r="G5" s="1"/>
      <c r="H5" s="1"/>
    </row>
    <row r="6" spans="1:8" s="1" customFormat="1" x14ac:dyDescent="0.25">
      <c r="A6" s="38">
        <v>1</v>
      </c>
      <c r="B6" s="38" t="s">
        <v>75</v>
      </c>
      <c r="C6" s="38">
        <v>2342</v>
      </c>
      <c r="D6" s="39">
        <f>C6</f>
        <v>2342</v>
      </c>
    </row>
    <row r="7" spans="1:8" s="1" customFormat="1" x14ac:dyDescent="0.25">
      <c r="A7" s="38"/>
      <c r="B7" s="39" t="s">
        <v>3</v>
      </c>
      <c r="C7" s="38"/>
      <c r="D7" s="38"/>
    </row>
    <row r="8" spans="1:8" s="1" customFormat="1" x14ac:dyDescent="0.25">
      <c r="A8" s="38">
        <v>1</v>
      </c>
      <c r="B8" s="38" t="s">
        <v>90</v>
      </c>
      <c r="C8" s="38">
        <v>1116</v>
      </c>
      <c r="D8" s="39">
        <f>C8+D6</f>
        <v>3458</v>
      </c>
    </row>
    <row r="9" spans="1:8" s="4" customFormat="1" x14ac:dyDescent="0.25">
      <c r="A9" s="38"/>
      <c r="B9" s="39" t="s">
        <v>9</v>
      </c>
      <c r="C9" s="39"/>
      <c r="D9" s="39"/>
    </row>
    <row r="10" spans="1:8" s="4" customFormat="1" x14ac:dyDescent="0.25">
      <c r="A10" s="38">
        <v>1</v>
      </c>
      <c r="B10" s="38" t="s">
        <v>106</v>
      </c>
      <c r="C10" s="39">
        <v>1788</v>
      </c>
      <c r="D10" s="39">
        <f>C10+D8</f>
        <v>5246</v>
      </c>
    </row>
    <row r="11" spans="1:8" s="1" customFormat="1" x14ac:dyDescent="0.25">
      <c r="A11" s="38"/>
      <c r="B11" s="39" t="s">
        <v>11</v>
      </c>
      <c r="C11" s="38"/>
      <c r="D11" s="39"/>
    </row>
    <row r="12" spans="1:8" s="1" customFormat="1" ht="30" x14ac:dyDescent="0.25">
      <c r="A12" s="38">
        <v>1</v>
      </c>
      <c r="B12" s="38" t="s">
        <v>118</v>
      </c>
      <c r="C12" s="38">
        <f>3785.2+3336.6</f>
        <v>7121.7999999999993</v>
      </c>
      <c r="D12" s="39">
        <f>C12+D10</f>
        <v>12367.8</v>
      </c>
    </row>
    <row r="13" spans="1:8" s="1" customFormat="1" x14ac:dyDescent="0.25">
      <c r="A13" s="38"/>
      <c r="B13" s="39" t="s">
        <v>12</v>
      </c>
      <c r="C13" s="39"/>
      <c r="D13" s="39"/>
    </row>
    <row r="14" spans="1:8" s="4" customFormat="1" x14ac:dyDescent="0.25">
      <c r="A14" s="38">
        <v>1</v>
      </c>
      <c r="B14" s="38" t="s">
        <v>125</v>
      </c>
      <c r="C14" s="38">
        <v>1739.5</v>
      </c>
      <c r="D14" s="39"/>
    </row>
    <row r="15" spans="1:8" s="4" customFormat="1" x14ac:dyDescent="0.25">
      <c r="A15" s="38">
        <v>2</v>
      </c>
      <c r="B15" s="38" t="s">
        <v>126</v>
      </c>
      <c r="C15" s="38">
        <v>1603</v>
      </c>
      <c r="D15" s="39"/>
    </row>
    <row r="16" spans="1:8" s="1" customFormat="1" x14ac:dyDescent="0.25">
      <c r="A16" s="38"/>
      <c r="B16" s="39" t="s">
        <v>124</v>
      </c>
      <c r="C16" s="39">
        <f>SUM(C14:C15)</f>
        <v>3342.5</v>
      </c>
      <c r="D16" s="39">
        <f>C16+D12</f>
        <v>15710.3</v>
      </c>
    </row>
    <row r="17" spans="1:4" s="1" customFormat="1" x14ac:dyDescent="0.25">
      <c r="A17" s="38"/>
      <c r="B17" s="39" t="s">
        <v>14</v>
      </c>
      <c r="C17" s="39"/>
      <c r="D17" s="39"/>
    </row>
    <row r="18" spans="1:4" s="1" customFormat="1" x14ac:dyDescent="0.25">
      <c r="A18" s="38">
        <v>1</v>
      </c>
      <c r="B18" s="38" t="s">
        <v>149</v>
      </c>
      <c r="C18" s="38">
        <v>400.8</v>
      </c>
      <c r="D18" s="39">
        <f>C18+D16</f>
        <v>16111.099999999999</v>
      </c>
    </row>
    <row r="19" spans="1:4" s="1" customFormat="1" x14ac:dyDescent="0.25">
      <c r="A19" s="38"/>
      <c r="B19" s="39" t="s">
        <v>16</v>
      </c>
      <c r="C19" s="38"/>
      <c r="D19" s="39"/>
    </row>
    <row r="20" spans="1:4" s="1" customFormat="1" x14ac:dyDescent="0.25">
      <c r="A20" s="38">
        <v>1</v>
      </c>
      <c r="B20" s="38" t="s">
        <v>169</v>
      </c>
      <c r="C20" s="38">
        <v>2232</v>
      </c>
      <c r="D20" s="39"/>
    </row>
    <row r="21" spans="1:4" s="4" customFormat="1" x14ac:dyDescent="0.25">
      <c r="A21" s="38">
        <v>2</v>
      </c>
      <c r="B21" s="38" t="s">
        <v>170</v>
      </c>
      <c r="C21" s="38">
        <v>1116</v>
      </c>
      <c r="D21" s="39"/>
    </row>
    <row r="22" spans="1:4" s="1" customFormat="1" x14ac:dyDescent="0.25">
      <c r="A22" s="38"/>
      <c r="B22" s="39" t="s">
        <v>168</v>
      </c>
      <c r="C22" s="39">
        <f>SUM(C20:C21)</f>
        <v>3348</v>
      </c>
      <c r="D22" s="39">
        <f>C22+D18</f>
        <v>19459.099999999999</v>
      </c>
    </row>
    <row r="23" spans="1:4" s="1" customFormat="1" x14ac:dyDescent="0.25">
      <c r="A23" s="38"/>
      <c r="B23" s="38"/>
      <c r="C23" s="38"/>
      <c r="D23" s="39"/>
    </row>
    <row r="24" spans="1:4" s="1" customFormat="1" x14ac:dyDescent="0.25">
      <c r="A24" s="38"/>
      <c r="B24" s="39"/>
      <c r="C24" s="38"/>
      <c r="D24" s="39"/>
    </row>
    <row r="25" spans="1:4" s="1" customFormat="1" x14ac:dyDescent="0.25">
      <c r="A25" s="38"/>
      <c r="B25" s="38"/>
      <c r="C25" s="38"/>
      <c r="D25" s="39"/>
    </row>
    <row r="26" spans="1:4" s="1" customFormat="1" x14ac:dyDescent="0.25">
      <c r="A26" s="38"/>
      <c r="B26" s="38"/>
      <c r="C26" s="38"/>
      <c r="D26" s="39"/>
    </row>
    <row r="27" spans="1:4" s="1" customFormat="1" x14ac:dyDescent="0.25">
      <c r="A27" s="38"/>
      <c r="B27" s="39"/>
      <c r="C27" s="39"/>
      <c r="D27" s="39"/>
    </row>
    <row r="28" spans="1:4" s="1" customFormat="1" x14ac:dyDescent="0.25">
      <c r="A28" s="38"/>
      <c r="B28" s="39"/>
      <c r="C28" s="39"/>
      <c r="D28" s="39"/>
    </row>
    <row r="29" spans="1:4" x14ac:dyDescent="0.25">
      <c r="A29" s="40"/>
      <c r="B29" s="39"/>
      <c r="C29" s="40"/>
      <c r="D29" s="43"/>
    </row>
    <row r="30" spans="1:4" x14ac:dyDescent="0.25">
      <c r="A30" s="40"/>
      <c r="B30" s="38"/>
      <c r="C30" s="40"/>
      <c r="D30" s="43"/>
    </row>
    <row r="31" spans="1:4" x14ac:dyDescent="0.25">
      <c r="A31" s="40"/>
      <c r="B31" s="38"/>
      <c r="C31" s="40"/>
      <c r="D31" s="43"/>
    </row>
    <row r="32" spans="1:4" x14ac:dyDescent="0.25">
      <c r="A32" s="40"/>
      <c r="B32" s="39"/>
      <c r="C32" s="43"/>
      <c r="D32" s="43"/>
    </row>
    <row r="33" spans="1:4" x14ac:dyDescent="0.25">
      <c r="A33" s="40"/>
      <c r="B33" s="39"/>
      <c r="C33" s="40"/>
      <c r="D33" s="43"/>
    </row>
    <row r="34" spans="1:4" x14ac:dyDescent="0.25">
      <c r="A34" s="40"/>
      <c r="B34" s="38"/>
      <c r="C34" s="40"/>
      <c r="D34" s="43"/>
    </row>
    <row r="35" spans="1:4" x14ac:dyDescent="0.25">
      <c r="A35" s="40"/>
      <c r="B35" s="38"/>
      <c r="C35" s="40"/>
      <c r="D35" s="43"/>
    </row>
    <row r="36" spans="1:4" x14ac:dyDescent="0.25">
      <c r="A36" s="40"/>
      <c r="B36" s="39"/>
      <c r="C36" s="43"/>
      <c r="D36" s="43"/>
    </row>
    <row r="37" spans="1:4" x14ac:dyDescent="0.25">
      <c r="A37" s="40"/>
      <c r="B37" s="39"/>
      <c r="C37" s="40"/>
      <c r="D37" s="43"/>
    </row>
    <row r="38" spans="1:4" x14ac:dyDescent="0.25">
      <c r="A38" s="40"/>
      <c r="B38" s="38"/>
      <c r="C38" s="40"/>
      <c r="D38" s="43"/>
    </row>
    <row r="39" spans="1:4" x14ac:dyDescent="0.25">
      <c r="A39" s="40"/>
      <c r="B39" s="38"/>
      <c r="C39" s="40"/>
      <c r="D39" s="43"/>
    </row>
    <row r="40" spans="1:4" x14ac:dyDescent="0.25">
      <c r="A40" s="40"/>
      <c r="B40" s="38"/>
      <c r="C40" s="40"/>
      <c r="D40" s="43"/>
    </row>
    <row r="41" spans="1:4" x14ac:dyDescent="0.25">
      <c r="A41" s="40"/>
      <c r="B41" s="39"/>
      <c r="C41" s="40"/>
      <c r="D41" s="43"/>
    </row>
    <row r="42" spans="1:4" x14ac:dyDescent="0.25">
      <c r="A42" s="40"/>
      <c r="B42" s="38"/>
      <c r="C42" s="40"/>
      <c r="D42" s="43"/>
    </row>
    <row r="43" spans="1:4" x14ac:dyDescent="0.25">
      <c r="A43" s="40"/>
      <c r="B43" s="38"/>
      <c r="C43" s="40"/>
      <c r="D43" s="43"/>
    </row>
    <row r="44" spans="1:4" x14ac:dyDescent="0.25">
      <c r="A44" s="40"/>
      <c r="B44" s="38"/>
      <c r="C44" s="40"/>
      <c r="D44" s="43"/>
    </row>
    <row r="45" spans="1:4" x14ac:dyDescent="0.25">
      <c r="A45" s="40"/>
      <c r="B45" s="39"/>
      <c r="C45" s="40"/>
      <c r="D45" s="43"/>
    </row>
    <row r="46" spans="1:4" x14ac:dyDescent="0.25">
      <c r="A46" s="40"/>
      <c r="B46" s="38"/>
      <c r="C46" s="40"/>
      <c r="D46" s="43"/>
    </row>
    <row r="47" spans="1:4" x14ac:dyDescent="0.25">
      <c r="A47" s="40"/>
      <c r="B47" s="38"/>
      <c r="C47" s="40"/>
      <c r="D47" s="43"/>
    </row>
    <row r="48" spans="1:4" x14ac:dyDescent="0.25">
      <c r="A48" s="40"/>
      <c r="B48" s="38"/>
      <c r="C48" s="40"/>
      <c r="D48" s="43"/>
    </row>
    <row r="49" spans="1:4" x14ac:dyDescent="0.25">
      <c r="A49" s="12"/>
      <c r="B49" s="10"/>
      <c r="C49" s="12"/>
      <c r="D49" s="12"/>
    </row>
    <row r="50" spans="1:4" x14ac:dyDescent="0.25">
      <c r="A50" s="12"/>
      <c r="B50" s="10"/>
      <c r="C50" s="12"/>
      <c r="D50" s="12"/>
    </row>
    <row r="51" spans="1:4" x14ac:dyDescent="0.25">
      <c r="A51" s="12"/>
      <c r="B51" s="3"/>
      <c r="C51" s="11"/>
      <c r="D51" s="1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5"/>
  <sheetViews>
    <sheetView tabSelected="1" topLeftCell="A36" workbookViewId="0">
      <selection activeCell="D61" sqref="D61"/>
    </sheetView>
  </sheetViews>
  <sheetFormatPr defaultRowHeight="15" x14ac:dyDescent="0.25"/>
  <cols>
    <col min="1" max="1" width="4.28515625" customWidth="1"/>
    <col min="2" max="2" width="46" customWidth="1"/>
    <col min="3" max="3" width="10.7109375" customWidth="1"/>
    <col min="4" max="4" width="9.5703125" bestFit="1" customWidth="1"/>
  </cols>
  <sheetData>
    <row r="1" spans="1:4" ht="15.75" x14ac:dyDescent="0.25">
      <c r="A1" s="1"/>
      <c r="B1" s="70" t="s">
        <v>63</v>
      </c>
      <c r="C1" s="70"/>
      <c r="D1" s="70"/>
    </row>
    <row r="2" spans="1:4" ht="15.75" x14ac:dyDescent="0.25">
      <c r="A2" s="1"/>
      <c r="B2" s="2" t="s">
        <v>33</v>
      </c>
      <c r="C2" s="1"/>
      <c r="D2" s="1"/>
    </row>
    <row r="3" spans="1:4" x14ac:dyDescent="0.25">
      <c r="A3" s="1"/>
      <c r="B3" s="69" t="s">
        <v>32</v>
      </c>
      <c r="C3" s="69"/>
      <c r="D3" s="69"/>
    </row>
    <row r="4" spans="1:4" ht="26.25" x14ac:dyDescent="0.25">
      <c r="A4" s="7"/>
      <c r="B4" s="8" t="s">
        <v>0</v>
      </c>
      <c r="C4" s="7" t="s">
        <v>1</v>
      </c>
      <c r="D4" s="8" t="s">
        <v>28</v>
      </c>
    </row>
    <row r="5" spans="1:4" x14ac:dyDescent="0.25">
      <c r="A5" s="7"/>
      <c r="B5" s="3" t="s">
        <v>2</v>
      </c>
      <c r="C5" s="7"/>
      <c r="D5" s="7"/>
    </row>
    <row r="6" spans="1:4" ht="30" x14ac:dyDescent="0.25">
      <c r="A6" s="38">
        <v>1</v>
      </c>
      <c r="B6" s="38" t="s">
        <v>68</v>
      </c>
      <c r="C6" s="38">
        <v>1561</v>
      </c>
      <c r="D6" s="38"/>
    </row>
    <row r="7" spans="1:4" ht="30" x14ac:dyDescent="0.25">
      <c r="A7" s="38">
        <v>2</v>
      </c>
      <c r="B7" s="38" t="s">
        <v>69</v>
      </c>
      <c r="C7" s="38">
        <v>3068</v>
      </c>
      <c r="D7" s="39"/>
    </row>
    <row r="8" spans="1:4" ht="30" x14ac:dyDescent="0.25">
      <c r="A8" s="38">
        <v>3</v>
      </c>
      <c r="B8" s="38" t="s">
        <v>70</v>
      </c>
      <c r="C8" s="38">
        <v>2685</v>
      </c>
      <c r="D8" s="39"/>
    </row>
    <row r="9" spans="1:4" x14ac:dyDescent="0.25">
      <c r="A9" s="38">
        <v>4</v>
      </c>
      <c r="B9" s="38" t="s">
        <v>71</v>
      </c>
      <c r="C9" s="38">
        <v>1573</v>
      </c>
      <c r="D9" s="39"/>
    </row>
    <row r="10" spans="1:4" x14ac:dyDescent="0.25">
      <c r="A10" s="38">
        <v>5</v>
      </c>
      <c r="B10" s="38" t="s">
        <v>72</v>
      </c>
      <c r="C10" s="38">
        <v>1678</v>
      </c>
      <c r="D10" s="39"/>
    </row>
    <row r="11" spans="1:4" x14ac:dyDescent="0.25">
      <c r="A11" s="38"/>
      <c r="B11" s="39" t="s">
        <v>61</v>
      </c>
      <c r="C11" s="39">
        <f>SUM(C6:C10)</f>
        <v>10565</v>
      </c>
      <c r="D11" s="39">
        <f>C11</f>
        <v>10565</v>
      </c>
    </row>
    <row r="12" spans="1:4" x14ac:dyDescent="0.25">
      <c r="A12" s="38"/>
      <c r="B12" s="39" t="s">
        <v>7</v>
      </c>
      <c r="C12" s="38"/>
      <c r="D12" s="39"/>
    </row>
    <row r="13" spans="1:4" ht="30" x14ac:dyDescent="0.25">
      <c r="A13" s="38">
        <v>1</v>
      </c>
      <c r="B13" s="38" t="s">
        <v>76</v>
      </c>
      <c r="C13" s="38">
        <v>1240</v>
      </c>
      <c r="D13" s="44"/>
    </row>
    <row r="14" spans="1:4" x14ac:dyDescent="0.25">
      <c r="A14" s="38">
        <v>2</v>
      </c>
      <c r="B14" s="38" t="s">
        <v>77</v>
      </c>
      <c r="C14" s="38">
        <v>762</v>
      </c>
      <c r="D14" s="38"/>
    </row>
    <row r="15" spans="1:4" ht="30" x14ac:dyDescent="0.25">
      <c r="A15" s="38">
        <v>3</v>
      </c>
      <c r="B15" s="38" t="s">
        <v>78</v>
      </c>
      <c r="C15" s="38">
        <v>1169</v>
      </c>
      <c r="D15" s="39"/>
    </row>
    <row r="16" spans="1:4" x14ac:dyDescent="0.25">
      <c r="A16" s="38"/>
      <c r="B16" s="39" t="s">
        <v>79</v>
      </c>
      <c r="C16" s="39">
        <f>SUM(C13:C15)</f>
        <v>3171</v>
      </c>
      <c r="D16" s="44">
        <f>C16+D11</f>
        <v>13736</v>
      </c>
    </row>
    <row r="17" spans="1:4" x14ac:dyDescent="0.25">
      <c r="A17" s="38"/>
      <c r="B17" s="39" t="s">
        <v>3</v>
      </c>
      <c r="C17" s="39"/>
      <c r="D17" s="39"/>
    </row>
    <row r="18" spans="1:4" ht="30" x14ac:dyDescent="0.25">
      <c r="A18" s="38">
        <v>1</v>
      </c>
      <c r="B18" s="38" t="s">
        <v>91</v>
      </c>
      <c r="C18" s="38">
        <v>2432</v>
      </c>
      <c r="D18" s="39"/>
    </row>
    <row r="19" spans="1:4" x14ac:dyDescent="0.25">
      <c r="A19" s="38">
        <v>2</v>
      </c>
      <c r="B19" s="38" t="s">
        <v>92</v>
      </c>
      <c r="C19" s="38">
        <v>19180</v>
      </c>
      <c r="D19" s="38"/>
    </row>
    <row r="20" spans="1:4" x14ac:dyDescent="0.25">
      <c r="A20" s="38">
        <v>3</v>
      </c>
      <c r="B20" s="38" t="s">
        <v>93</v>
      </c>
      <c r="C20" s="38">
        <v>3368</v>
      </c>
      <c r="D20" s="39"/>
    </row>
    <row r="21" spans="1:4" x14ac:dyDescent="0.25">
      <c r="A21" s="38">
        <v>4</v>
      </c>
      <c r="B21" s="38" t="s">
        <v>94</v>
      </c>
      <c r="C21" s="38">
        <v>3881</v>
      </c>
      <c r="D21" s="39"/>
    </row>
    <row r="22" spans="1:4" x14ac:dyDescent="0.25">
      <c r="A22" s="38">
        <v>5</v>
      </c>
      <c r="B22" s="38" t="s">
        <v>95</v>
      </c>
      <c r="C22" s="38">
        <v>2008</v>
      </c>
      <c r="D22" s="44"/>
    </row>
    <row r="23" spans="1:4" ht="30" x14ac:dyDescent="0.25">
      <c r="A23" s="38">
        <v>6</v>
      </c>
      <c r="B23" s="38" t="s">
        <v>97</v>
      </c>
      <c r="C23" s="38">
        <f>1156+1136</f>
        <v>2292</v>
      </c>
      <c r="D23" s="39"/>
    </row>
    <row r="24" spans="1:4" x14ac:dyDescent="0.25">
      <c r="A24" s="40">
        <v>7</v>
      </c>
      <c r="B24" s="38" t="s">
        <v>96</v>
      </c>
      <c r="C24" s="40">
        <v>1156</v>
      </c>
      <c r="D24" s="43"/>
    </row>
    <row r="25" spans="1:4" ht="30" x14ac:dyDescent="0.25">
      <c r="A25" s="40">
        <v>8</v>
      </c>
      <c r="B25" s="38" t="s">
        <v>98</v>
      </c>
      <c r="C25" s="40">
        <v>1136</v>
      </c>
      <c r="D25" s="45"/>
    </row>
    <row r="26" spans="1:4" x14ac:dyDescent="0.25">
      <c r="A26" s="40"/>
      <c r="B26" s="39" t="s">
        <v>89</v>
      </c>
      <c r="C26" s="43">
        <f>SUM(C18:C25)</f>
        <v>35453</v>
      </c>
      <c r="D26" s="58">
        <f>C26+D16</f>
        <v>49189</v>
      </c>
    </row>
    <row r="27" spans="1:4" x14ac:dyDescent="0.25">
      <c r="A27" s="40"/>
      <c r="B27" s="39" t="s">
        <v>9</v>
      </c>
      <c r="C27" s="43"/>
      <c r="D27" s="58"/>
    </row>
    <row r="28" spans="1:4" x14ac:dyDescent="0.25">
      <c r="A28" s="40">
        <v>1</v>
      </c>
      <c r="B28" s="38" t="s">
        <v>107</v>
      </c>
      <c r="C28" s="40">
        <v>2976</v>
      </c>
      <c r="D28" s="11"/>
    </row>
    <row r="29" spans="1:4" ht="30" x14ac:dyDescent="0.25">
      <c r="A29" s="40">
        <v>2</v>
      </c>
      <c r="B29" s="38" t="s">
        <v>109</v>
      </c>
      <c r="C29" s="40">
        <v>1136</v>
      </c>
      <c r="D29" s="11"/>
    </row>
    <row r="30" spans="1:4" x14ac:dyDescent="0.25">
      <c r="A30" s="40"/>
      <c r="B30" s="39" t="s">
        <v>105</v>
      </c>
      <c r="C30" s="43">
        <f>SUM(C28:C29)</f>
        <v>4112</v>
      </c>
      <c r="D30" s="58">
        <f>C30+D26</f>
        <v>53301</v>
      </c>
    </row>
    <row r="31" spans="1:4" x14ac:dyDescent="0.25">
      <c r="A31" s="40"/>
      <c r="B31" s="39" t="s">
        <v>10</v>
      </c>
      <c r="C31" s="40"/>
      <c r="D31" s="58"/>
    </row>
    <row r="32" spans="1:4" ht="30" x14ac:dyDescent="0.25">
      <c r="A32" s="40">
        <v>1</v>
      </c>
      <c r="B32" s="38" t="s">
        <v>114</v>
      </c>
      <c r="C32" s="40">
        <v>1569</v>
      </c>
      <c r="D32" s="58"/>
    </row>
    <row r="33" spans="1:4" ht="30" x14ac:dyDescent="0.25">
      <c r="A33" s="40">
        <v>2</v>
      </c>
      <c r="B33" s="38" t="s">
        <v>115</v>
      </c>
      <c r="C33" s="40">
        <f>1169+1222</f>
        <v>2391</v>
      </c>
      <c r="D33" s="58"/>
    </row>
    <row r="34" spans="1:4" x14ac:dyDescent="0.25">
      <c r="A34" s="40"/>
      <c r="B34" s="39" t="s">
        <v>113</v>
      </c>
      <c r="C34" s="43">
        <f>SUM(C32:C33)</f>
        <v>3960</v>
      </c>
      <c r="D34" s="58">
        <f>C34+D30</f>
        <v>57261</v>
      </c>
    </row>
    <row r="35" spans="1:4" x14ac:dyDescent="0.25">
      <c r="A35" s="40"/>
      <c r="B35" s="39" t="s">
        <v>11</v>
      </c>
      <c r="C35" s="40"/>
      <c r="D35" s="58"/>
    </row>
    <row r="36" spans="1:4" ht="30" x14ac:dyDescent="0.25">
      <c r="A36" s="40">
        <v>1</v>
      </c>
      <c r="B36" s="38" t="s">
        <v>119</v>
      </c>
      <c r="C36" s="40">
        <v>2702</v>
      </c>
      <c r="D36" s="58">
        <f>C36+D34</f>
        <v>59963</v>
      </c>
    </row>
    <row r="37" spans="1:4" x14ac:dyDescent="0.25">
      <c r="A37" s="40"/>
      <c r="B37" s="39" t="s">
        <v>12</v>
      </c>
      <c r="C37" s="40"/>
      <c r="D37" s="58"/>
    </row>
    <row r="38" spans="1:4" x14ac:dyDescent="0.25">
      <c r="A38" s="40">
        <v>1</v>
      </c>
      <c r="B38" s="38" t="s">
        <v>127</v>
      </c>
      <c r="C38" s="40">
        <v>1003</v>
      </c>
      <c r="D38" s="58"/>
    </row>
    <row r="39" spans="1:4" ht="30" x14ac:dyDescent="0.25">
      <c r="A39" s="40">
        <v>2</v>
      </c>
      <c r="B39" s="38" t="s">
        <v>128</v>
      </c>
      <c r="C39" s="40">
        <v>1202.4000000000001</v>
      </c>
      <c r="D39" s="58"/>
    </row>
    <row r="40" spans="1:4" x14ac:dyDescent="0.25">
      <c r="A40" s="40">
        <v>3</v>
      </c>
      <c r="B40" s="38" t="s">
        <v>129</v>
      </c>
      <c r="C40" s="40">
        <v>1170</v>
      </c>
      <c r="D40" s="58"/>
    </row>
    <row r="41" spans="1:4" x14ac:dyDescent="0.25">
      <c r="A41" s="40">
        <v>4</v>
      </c>
      <c r="B41" s="38" t="s">
        <v>130</v>
      </c>
      <c r="C41" s="40">
        <v>1479</v>
      </c>
      <c r="D41" s="58"/>
    </row>
    <row r="42" spans="1:4" ht="30" x14ac:dyDescent="0.25">
      <c r="A42" s="40">
        <v>5</v>
      </c>
      <c r="B42" s="38" t="s">
        <v>131</v>
      </c>
      <c r="C42" s="40">
        <v>1362</v>
      </c>
      <c r="D42" s="58"/>
    </row>
    <row r="43" spans="1:4" x14ac:dyDescent="0.25">
      <c r="A43" s="40"/>
      <c r="B43" s="39" t="s">
        <v>124</v>
      </c>
      <c r="C43" s="43">
        <f>SUM(C38:C42)</f>
        <v>6216.4</v>
      </c>
      <c r="D43" s="58">
        <f>C43+D36</f>
        <v>66179.399999999994</v>
      </c>
    </row>
    <row r="44" spans="1:4" x14ac:dyDescent="0.25">
      <c r="A44" s="40"/>
      <c r="B44" s="39" t="s">
        <v>13</v>
      </c>
      <c r="C44" s="40"/>
      <c r="D44" s="58"/>
    </row>
    <row r="45" spans="1:4" ht="30" x14ac:dyDescent="0.25">
      <c r="A45" s="40">
        <v>1</v>
      </c>
      <c r="B45" s="38" t="s">
        <v>139</v>
      </c>
      <c r="C45" s="40">
        <f>1246+1191+1191+1281+1246+1246</f>
        <v>7401</v>
      </c>
      <c r="D45" s="58">
        <f>C45+D43</f>
        <v>73580.399999999994</v>
      </c>
    </row>
    <row r="46" spans="1:4" x14ac:dyDescent="0.25">
      <c r="A46" s="40"/>
      <c r="B46" s="39" t="s">
        <v>14</v>
      </c>
      <c r="C46" s="43"/>
      <c r="D46" s="58"/>
    </row>
    <row r="47" spans="1:4" ht="30" x14ac:dyDescent="0.25">
      <c r="A47" s="40">
        <v>1</v>
      </c>
      <c r="B47" s="38" t="s">
        <v>150</v>
      </c>
      <c r="C47" s="40">
        <f>1611</f>
        <v>1611</v>
      </c>
      <c r="D47" s="58"/>
    </row>
    <row r="48" spans="1:4" x14ac:dyDescent="0.25">
      <c r="A48" s="40">
        <v>2</v>
      </c>
      <c r="B48" s="38" t="s">
        <v>151</v>
      </c>
      <c r="C48" s="40">
        <v>19122</v>
      </c>
      <c r="D48" s="58"/>
    </row>
    <row r="49" spans="1:4" ht="30" x14ac:dyDescent="0.25">
      <c r="A49" s="40">
        <v>3</v>
      </c>
      <c r="B49" s="38" t="s">
        <v>152</v>
      </c>
      <c r="C49" s="40">
        <v>1191</v>
      </c>
      <c r="D49" s="58"/>
    </row>
    <row r="50" spans="1:4" x14ac:dyDescent="0.25">
      <c r="A50" s="40"/>
      <c r="B50" s="39" t="s">
        <v>148</v>
      </c>
      <c r="C50" s="43">
        <f>SUM(C47:C49)</f>
        <v>21924</v>
      </c>
      <c r="D50" s="58">
        <f>C50+D45</f>
        <v>95504.4</v>
      </c>
    </row>
    <row r="51" spans="1:4" x14ac:dyDescent="0.25">
      <c r="A51" s="40"/>
      <c r="B51" s="39" t="s">
        <v>15</v>
      </c>
      <c r="C51" s="43"/>
      <c r="D51" s="58"/>
    </row>
    <row r="52" spans="1:4" ht="30" x14ac:dyDescent="0.25">
      <c r="A52" s="40">
        <v>1</v>
      </c>
      <c r="B52" s="38" t="s">
        <v>160</v>
      </c>
      <c r="C52" s="40">
        <f>2179.1+1246+1206</f>
        <v>4631.1000000000004</v>
      </c>
      <c r="D52" s="58"/>
    </row>
    <row r="53" spans="1:4" x14ac:dyDescent="0.25">
      <c r="A53" s="40">
        <v>2</v>
      </c>
      <c r="B53" s="38" t="s">
        <v>161</v>
      </c>
      <c r="C53" s="40">
        <v>2485.3000000000002</v>
      </c>
      <c r="D53" s="58"/>
    </row>
    <row r="54" spans="1:4" x14ac:dyDescent="0.25">
      <c r="A54" s="40"/>
      <c r="B54" s="39" t="s">
        <v>159</v>
      </c>
      <c r="C54" s="43">
        <f>SUM(C52:C53)</f>
        <v>7116.4000000000005</v>
      </c>
      <c r="D54" s="58">
        <f>C54+D50</f>
        <v>102620.79999999999</v>
      </c>
    </row>
    <row r="55" spans="1:4" ht="18" customHeight="1" x14ac:dyDescent="0.25">
      <c r="A55" s="40"/>
      <c r="B55" s="39" t="s">
        <v>16</v>
      </c>
      <c r="C55" s="40"/>
      <c r="D55" s="58"/>
    </row>
    <row r="56" spans="1:4" ht="30" x14ac:dyDescent="0.25">
      <c r="A56" s="40">
        <v>1</v>
      </c>
      <c r="B56" s="38" t="s">
        <v>171</v>
      </c>
      <c r="C56" s="43">
        <f>1191+1171</f>
        <v>2362</v>
      </c>
      <c r="D56" s="58">
        <f>C56+D54</f>
        <v>104982.79999999999</v>
      </c>
    </row>
    <row r="57" spans="1:4" x14ac:dyDescent="0.25">
      <c r="A57" s="40"/>
      <c r="B57" s="39" t="s">
        <v>17</v>
      </c>
      <c r="C57" s="43"/>
      <c r="D57" s="58"/>
    </row>
    <row r="58" spans="1:4" ht="30" x14ac:dyDescent="0.25">
      <c r="A58" s="40">
        <v>1</v>
      </c>
      <c r="B58" s="38" t="s">
        <v>177</v>
      </c>
      <c r="C58" s="40">
        <v>1483</v>
      </c>
      <c r="D58" s="58"/>
    </row>
    <row r="59" spans="1:4" ht="30" x14ac:dyDescent="0.25">
      <c r="A59" s="40">
        <v>2</v>
      </c>
      <c r="B59" s="38" t="s">
        <v>178</v>
      </c>
      <c r="C59" s="40">
        <f>1232+1173+1173</f>
        <v>3578</v>
      </c>
      <c r="D59" s="58"/>
    </row>
    <row r="60" spans="1:4" x14ac:dyDescent="0.25">
      <c r="A60" s="40"/>
      <c r="B60" s="39" t="s">
        <v>176</v>
      </c>
      <c r="C60" s="43">
        <f>SUM(C58:C59)</f>
        <v>5061</v>
      </c>
      <c r="D60" s="58">
        <f>C60+D56</f>
        <v>110043.79999999999</v>
      </c>
    </row>
    <row r="61" spans="1:4" x14ac:dyDescent="0.25">
      <c r="A61" s="40"/>
      <c r="B61" s="38"/>
      <c r="C61" s="40"/>
      <c r="D61" s="58"/>
    </row>
    <row r="62" spans="1:4" x14ac:dyDescent="0.25">
      <c r="A62" s="40"/>
      <c r="B62" s="38"/>
      <c r="C62" s="40"/>
      <c r="D62" s="58"/>
    </row>
    <row r="63" spans="1:4" x14ac:dyDescent="0.25">
      <c r="A63" s="40"/>
      <c r="B63" s="38"/>
      <c r="C63" s="40"/>
      <c r="D63" s="11"/>
    </row>
    <row r="64" spans="1:4" x14ac:dyDescent="0.25">
      <c r="A64" s="40"/>
      <c r="B64" s="39"/>
      <c r="C64" s="43"/>
      <c r="D64" s="58"/>
    </row>
    <row r="65" spans="1:4" x14ac:dyDescent="0.25">
      <c r="A65" s="40"/>
      <c r="B65" s="39"/>
      <c r="C65" s="43"/>
      <c r="D65" s="58"/>
    </row>
    <row r="66" spans="1:4" x14ac:dyDescent="0.25">
      <c r="A66" s="40"/>
      <c r="B66" s="38"/>
      <c r="C66" s="40"/>
      <c r="D66" s="58"/>
    </row>
    <row r="67" spans="1:4" x14ac:dyDescent="0.25">
      <c r="A67" s="40"/>
      <c r="B67" s="38"/>
      <c r="C67" s="40"/>
      <c r="D67" s="58"/>
    </row>
    <row r="68" spans="1:4" x14ac:dyDescent="0.25">
      <c r="A68" s="40"/>
      <c r="B68" s="39"/>
      <c r="C68" s="43"/>
      <c r="D68" s="58"/>
    </row>
    <row r="69" spans="1:4" x14ac:dyDescent="0.25">
      <c r="A69" s="40"/>
      <c r="B69" s="39"/>
      <c r="C69" s="43"/>
      <c r="D69" s="58"/>
    </row>
    <row r="70" spans="1:4" x14ac:dyDescent="0.25">
      <c r="A70" s="40"/>
      <c r="B70" s="39"/>
      <c r="C70" s="43"/>
      <c r="D70" s="58"/>
    </row>
    <row r="71" spans="1:4" x14ac:dyDescent="0.25">
      <c r="A71" s="40"/>
      <c r="B71" s="38"/>
      <c r="C71" s="40"/>
      <c r="D71" s="11"/>
    </row>
    <row r="72" spans="1:4" x14ac:dyDescent="0.25">
      <c r="A72" s="40"/>
      <c r="B72" s="38"/>
      <c r="C72" s="40"/>
      <c r="D72" s="58"/>
    </row>
    <row r="73" spans="1:4" x14ac:dyDescent="0.25">
      <c r="A73" s="40"/>
      <c r="B73" s="39"/>
      <c r="C73" s="43"/>
      <c r="D73" s="58"/>
    </row>
    <row r="74" spans="1:4" x14ac:dyDescent="0.25">
      <c r="A74" s="40"/>
      <c r="B74" s="38"/>
      <c r="C74" s="40"/>
      <c r="D74" s="58"/>
    </row>
    <row r="75" spans="1:4" x14ac:dyDescent="0.25">
      <c r="A75" s="12"/>
      <c r="B75" s="39"/>
      <c r="C75" s="43"/>
      <c r="D75" s="43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0"/>
  <sheetViews>
    <sheetView workbookViewId="0">
      <selection activeCell="B8" sqref="B8:C8"/>
    </sheetView>
  </sheetViews>
  <sheetFormatPr defaultRowHeight="15" x14ac:dyDescent="0.25"/>
  <cols>
    <col min="1" max="1" width="4" customWidth="1"/>
    <col min="2" max="2" width="48.28515625" customWidth="1"/>
    <col min="3" max="3" width="10.42578125" customWidth="1"/>
    <col min="4" max="4" width="13.140625" customWidth="1"/>
  </cols>
  <sheetData>
    <row r="1" spans="1:8" ht="21" x14ac:dyDescent="0.35">
      <c r="A1" s="1"/>
      <c r="B1" s="70" t="s">
        <v>63</v>
      </c>
      <c r="C1" s="70"/>
      <c r="D1" s="70"/>
      <c r="E1" s="6"/>
      <c r="F1" s="6"/>
      <c r="G1" s="6"/>
      <c r="H1" s="6"/>
    </row>
    <row r="2" spans="1:8" ht="21.6" customHeight="1" x14ac:dyDescent="0.25">
      <c r="A2" s="1"/>
      <c r="B2" s="71" t="s">
        <v>33</v>
      </c>
      <c r="C2" s="71"/>
      <c r="D2" s="71"/>
      <c r="E2" s="1"/>
      <c r="F2" s="1"/>
      <c r="G2" s="1"/>
      <c r="H2" s="1"/>
    </row>
    <row r="3" spans="1:8" ht="17.25" customHeight="1" x14ac:dyDescent="0.25">
      <c r="A3" s="1"/>
      <c r="B3" s="70" t="s">
        <v>5</v>
      </c>
      <c r="C3" s="70"/>
      <c r="D3" s="70"/>
      <c r="E3" s="1"/>
      <c r="F3" s="1"/>
      <c r="G3" s="1"/>
      <c r="H3" s="1"/>
    </row>
    <row r="4" spans="1:8" ht="30" x14ac:dyDescent="0.25">
      <c r="A4" s="7"/>
      <c r="B4" s="27" t="s">
        <v>0</v>
      </c>
      <c r="C4" s="10" t="s">
        <v>1</v>
      </c>
      <c r="D4" s="10" t="s">
        <v>28</v>
      </c>
      <c r="E4" s="1"/>
      <c r="F4" s="1"/>
      <c r="G4" s="1"/>
      <c r="H4" s="1"/>
    </row>
    <row r="5" spans="1:8" x14ac:dyDescent="0.25">
      <c r="A5" s="39"/>
      <c r="B5" s="39" t="s">
        <v>10</v>
      </c>
      <c r="C5" s="38"/>
      <c r="D5" s="39"/>
      <c r="E5" s="1"/>
      <c r="F5" s="1"/>
      <c r="G5" s="1"/>
      <c r="H5" s="1"/>
    </row>
    <row r="6" spans="1:8" x14ac:dyDescent="0.25">
      <c r="A6" s="38">
        <v>1</v>
      </c>
      <c r="B6" s="38" t="s">
        <v>116</v>
      </c>
      <c r="C6" s="46">
        <v>11093.5</v>
      </c>
      <c r="D6" s="39">
        <f>C6</f>
        <v>11093.5</v>
      </c>
    </row>
    <row r="7" spans="1:8" x14ac:dyDescent="0.25">
      <c r="A7" s="38"/>
      <c r="B7" s="39" t="s">
        <v>143</v>
      </c>
      <c r="C7" s="46"/>
      <c r="D7" s="39"/>
    </row>
    <row r="8" spans="1:8" ht="30" x14ac:dyDescent="0.25">
      <c r="A8" s="40">
        <v>1</v>
      </c>
      <c r="B8" s="38" t="s">
        <v>134</v>
      </c>
      <c r="C8" s="59">
        <v>1450</v>
      </c>
      <c r="D8" s="43">
        <f>C8+D6</f>
        <v>12543.5</v>
      </c>
    </row>
    <row r="9" spans="1:8" x14ac:dyDescent="0.25">
      <c r="A9" s="40"/>
      <c r="B9" s="38"/>
      <c r="C9" s="47"/>
      <c r="D9" s="48"/>
    </row>
    <row r="10" spans="1:8" x14ac:dyDescent="0.25">
      <c r="A10" s="49"/>
      <c r="B10" s="66"/>
      <c r="C10" s="40"/>
      <c r="D10" s="43"/>
    </row>
    <row r="11" spans="1:8" x14ac:dyDescent="0.25">
      <c r="A11" s="51"/>
      <c r="B11" s="52"/>
      <c r="C11" s="53"/>
      <c r="D11" s="54"/>
    </row>
    <row r="12" spans="1:8" x14ac:dyDescent="0.25">
      <c r="A12" s="40"/>
      <c r="B12" s="63"/>
      <c r="C12" s="43"/>
      <c r="D12" s="43"/>
    </row>
    <row r="13" spans="1:8" x14ac:dyDescent="0.25">
      <c r="A13" s="40"/>
      <c r="B13" s="63"/>
      <c r="C13" s="40"/>
      <c r="D13" s="45"/>
    </row>
    <row r="14" spans="1:8" x14ac:dyDescent="0.25">
      <c r="A14" s="40"/>
      <c r="B14" s="67"/>
      <c r="C14" s="40"/>
      <c r="D14" s="40"/>
    </row>
    <row r="15" spans="1:8" x14ac:dyDescent="0.25">
      <c r="A15" s="40"/>
      <c r="B15" s="38"/>
      <c r="C15" s="57"/>
      <c r="D15" s="45"/>
    </row>
    <row r="16" spans="1:8" x14ac:dyDescent="0.25">
      <c r="A16" s="40"/>
      <c r="B16" s="40"/>
      <c r="C16" s="40"/>
      <c r="D16" s="40"/>
    </row>
    <row r="17" spans="1:4" x14ac:dyDescent="0.25">
      <c r="A17" s="40"/>
      <c r="B17" s="60"/>
      <c r="C17" s="40"/>
      <c r="D17" s="43"/>
    </row>
    <row r="18" spans="1:4" x14ac:dyDescent="0.25">
      <c r="A18" s="40"/>
      <c r="B18" s="60"/>
      <c r="C18" s="40"/>
      <c r="D18" s="43"/>
    </row>
    <row r="19" spans="1:4" x14ac:dyDescent="0.25">
      <c r="A19" s="40"/>
      <c r="B19" s="41"/>
      <c r="C19" s="57"/>
      <c r="D19" s="43"/>
    </row>
    <row r="20" spans="1:4" x14ac:dyDescent="0.25">
      <c r="A20" s="40"/>
      <c r="B20" s="41"/>
      <c r="C20" s="40"/>
      <c r="D20" s="40"/>
    </row>
    <row r="21" spans="1:4" x14ac:dyDescent="0.25">
      <c r="A21" s="40"/>
      <c r="B21" s="38"/>
      <c r="C21" s="40"/>
      <c r="D21" s="57"/>
    </row>
    <row r="22" spans="1:4" x14ac:dyDescent="0.25">
      <c r="A22" s="40"/>
      <c r="B22" s="38"/>
      <c r="C22" s="57"/>
      <c r="D22" s="40"/>
    </row>
    <row r="23" spans="1:4" x14ac:dyDescent="0.25">
      <c r="A23" s="40"/>
      <c r="B23" s="43"/>
      <c r="C23" s="45"/>
      <c r="D23" s="45"/>
    </row>
    <row r="24" spans="1:4" x14ac:dyDescent="0.25">
      <c r="A24" s="40"/>
      <c r="B24" s="43"/>
      <c r="C24" s="40"/>
      <c r="D24" s="40"/>
    </row>
    <row r="25" spans="1:4" ht="18.75" customHeight="1" x14ac:dyDescent="0.25">
      <c r="A25" s="40"/>
      <c r="B25" s="38"/>
      <c r="C25" s="40"/>
      <c r="D25" s="40"/>
    </row>
    <row r="26" spans="1:4" x14ac:dyDescent="0.25">
      <c r="A26" s="40"/>
      <c r="B26" s="38"/>
      <c r="C26" s="40"/>
      <c r="D26" s="43"/>
    </row>
    <row r="27" spans="1:4" x14ac:dyDescent="0.25">
      <c r="A27" s="40"/>
      <c r="B27" s="40"/>
      <c r="C27" s="40"/>
      <c r="D27" s="45"/>
    </row>
    <row r="28" spans="1:4" x14ac:dyDescent="0.25">
      <c r="A28" s="40"/>
      <c r="B28" s="43"/>
      <c r="C28" s="43"/>
      <c r="D28" s="45"/>
    </row>
    <row r="29" spans="1:4" x14ac:dyDescent="0.25">
      <c r="A29" s="40"/>
      <c r="B29" s="43"/>
      <c r="C29" s="43"/>
      <c r="D29" s="43"/>
    </row>
    <row r="30" spans="1:4" x14ac:dyDescent="0.25">
      <c r="A30" s="40"/>
      <c r="B30" s="40"/>
      <c r="C30" s="43"/>
      <c r="D30" s="45"/>
    </row>
    <row r="31" spans="1:4" x14ac:dyDescent="0.25">
      <c r="A31" s="40"/>
      <c r="B31" s="43"/>
      <c r="C31" s="43"/>
      <c r="D31" s="43"/>
    </row>
    <row r="32" spans="1:4" x14ac:dyDescent="0.25">
      <c r="A32" s="40"/>
      <c r="B32" s="38"/>
      <c r="C32" s="43"/>
      <c r="D32" s="45"/>
    </row>
    <row r="33" spans="1:4" x14ac:dyDescent="0.25">
      <c r="A33" s="40"/>
      <c r="B33" s="43"/>
      <c r="C33" s="43"/>
      <c r="D33" s="43"/>
    </row>
    <row r="34" spans="1:4" x14ac:dyDescent="0.25">
      <c r="A34" s="40"/>
      <c r="B34" s="38"/>
      <c r="C34" s="43"/>
      <c r="D34" s="45"/>
    </row>
    <row r="35" spans="1:4" x14ac:dyDescent="0.25">
      <c r="A35" s="40"/>
      <c r="B35" s="43"/>
      <c r="C35" s="43"/>
      <c r="D35" s="43"/>
    </row>
    <row r="36" spans="1:4" x14ac:dyDescent="0.25">
      <c r="A36" s="40"/>
      <c r="B36" s="43"/>
      <c r="C36" s="43"/>
      <c r="D36" s="43"/>
    </row>
    <row r="37" spans="1:4" x14ac:dyDescent="0.25">
      <c r="A37" s="40"/>
      <c r="B37" s="43"/>
      <c r="C37" s="43"/>
      <c r="D37" s="43"/>
    </row>
    <row r="38" spans="1:4" x14ac:dyDescent="0.25">
      <c r="A38" s="40"/>
      <c r="B38" s="43"/>
      <c r="C38" s="43"/>
      <c r="D38" s="43"/>
    </row>
    <row r="39" spans="1:4" x14ac:dyDescent="0.25">
      <c r="A39" s="40"/>
      <c r="B39" s="43"/>
      <c r="C39" s="43"/>
      <c r="D39" s="43"/>
    </row>
    <row r="40" spans="1:4" x14ac:dyDescent="0.25">
      <c r="A40" s="40"/>
      <c r="B40" s="43"/>
      <c r="C40" s="43"/>
      <c r="D40" s="43"/>
    </row>
    <row r="41" spans="1:4" x14ac:dyDescent="0.25">
      <c r="A41" s="40"/>
      <c r="B41" s="43"/>
      <c r="C41" s="43"/>
      <c r="D41" s="43"/>
    </row>
    <row r="42" spans="1:4" x14ac:dyDescent="0.25">
      <c r="A42" s="40"/>
      <c r="B42" s="43"/>
      <c r="C42" s="43"/>
      <c r="D42" s="43"/>
    </row>
    <row r="43" spans="1:4" x14ac:dyDescent="0.25">
      <c r="A43" s="40"/>
      <c r="B43" s="43"/>
      <c r="C43" s="43"/>
      <c r="D43" s="43"/>
    </row>
    <row r="44" spans="1:4" x14ac:dyDescent="0.25">
      <c r="A44" s="40"/>
      <c r="B44" s="40"/>
      <c r="C44" s="40"/>
      <c r="D44" s="43"/>
    </row>
    <row r="45" spans="1:4" x14ac:dyDescent="0.25">
      <c r="A45" s="40"/>
      <c r="B45" s="43"/>
      <c r="C45" s="40"/>
      <c r="D45" s="40"/>
    </row>
    <row r="46" spans="1:4" x14ac:dyDescent="0.25">
      <c r="A46" s="40"/>
      <c r="B46" s="40"/>
      <c r="C46" s="40"/>
      <c r="D46" s="43"/>
    </row>
    <row r="47" spans="1:4" x14ac:dyDescent="0.25">
      <c r="A47" s="40"/>
      <c r="B47" s="40"/>
      <c r="C47" s="40"/>
      <c r="D47" s="40"/>
    </row>
    <row r="48" spans="1:4" x14ac:dyDescent="0.25">
      <c r="A48" s="40"/>
      <c r="B48" s="43"/>
      <c r="C48" s="43"/>
      <c r="D48" s="43"/>
    </row>
    <row r="49" spans="1:4" x14ac:dyDescent="0.25">
      <c r="A49" s="55"/>
      <c r="B49" s="55"/>
      <c r="C49" s="55"/>
      <c r="D49" s="55"/>
    </row>
    <row r="50" spans="1:4" x14ac:dyDescent="0.25">
      <c r="A50" s="55"/>
      <c r="B50" s="55"/>
      <c r="C50" s="55"/>
      <c r="D50" s="55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2"/>
  <sheetViews>
    <sheetView workbookViewId="0">
      <selection activeCell="B36" sqref="B36"/>
    </sheetView>
  </sheetViews>
  <sheetFormatPr defaultRowHeight="15" x14ac:dyDescent="0.25"/>
  <cols>
    <col min="1" max="1" width="5.140625" customWidth="1"/>
    <col min="2" max="2" width="45.28515625" customWidth="1"/>
    <col min="3" max="3" width="9.7109375" customWidth="1"/>
  </cols>
  <sheetData>
    <row r="1" spans="1:4" ht="15.75" x14ac:dyDescent="0.25">
      <c r="A1" s="1"/>
      <c r="B1" s="70" t="s">
        <v>63</v>
      </c>
      <c r="C1" s="70"/>
      <c r="D1" s="70"/>
    </row>
    <row r="2" spans="1:4" ht="15.75" x14ac:dyDescent="0.25">
      <c r="A2" s="1"/>
      <c r="B2" s="71" t="s">
        <v>33</v>
      </c>
      <c r="C2" s="71"/>
      <c r="D2" s="71"/>
    </row>
    <row r="3" spans="1:4" ht="15.75" x14ac:dyDescent="0.25">
      <c r="A3" s="1"/>
      <c r="B3" s="70" t="s">
        <v>36</v>
      </c>
      <c r="C3" s="70"/>
      <c r="D3" s="70"/>
    </row>
    <row r="4" spans="1:4" ht="26.25" x14ac:dyDescent="0.25">
      <c r="A4" s="7"/>
      <c r="B4" s="8" t="s">
        <v>0</v>
      </c>
      <c r="C4" s="7" t="s">
        <v>1</v>
      </c>
      <c r="D4" s="7" t="s">
        <v>28</v>
      </c>
    </row>
    <row r="5" spans="1:4" ht="15.75" x14ac:dyDescent="0.25">
      <c r="A5" s="61"/>
      <c r="B5" s="62"/>
      <c r="C5" s="61"/>
      <c r="D5" s="61"/>
    </row>
    <row r="6" spans="1:4" x14ac:dyDescent="0.25">
      <c r="A6" s="38"/>
      <c r="B6" s="38"/>
      <c r="C6" s="46"/>
      <c r="D6" s="39"/>
    </row>
    <row r="7" spans="1:4" x14ac:dyDescent="0.25">
      <c r="A7" s="43"/>
      <c r="B7" s="40"/>
      <c r="C7" s="47"/>
      <c r="D7" s="43"/>
    </row>
    <row r="8" spans="1:4" x14ac:dyDescent="0.25">
      <c r="A8" s="40"/>
      <c r="B8" s="39"/>
      <c r="C8" s="59"/>
      <c r="D8" s="48"/>
    </row>
    <row r="9" spans="1:4" x14ac:dyDescent="0.25">
      <c r="A9" s="49"/>
      <c r="B9" s="50"/>
      <c r="C9" s="43"/>
      <c r="D9" s="43"/>
    </row>
    <row r="10" spans="1:4" x14ac:dyDescent="0.25">
      <c r="A10" s="51"/>
      <c r="B10" s="63"/>
      <c r="C10" s="64"/>
      <c r="D10" s="65"/>
    </row>
    <row r="11" spans="1:4" x14ac:dyDescent="0.25">
      <c r="A11" s="40"/>
      <c r="B11" s="38"/>
      <c r="C11" s="40"/>
      <c r="D11" s="40"/>
    </row>
    <row r="12" spans="1:4" x14ac:dyDescent="0.25">
      <c r="A12" s="40"/>
      <c r="B12" s="40"/>
      <c r="C12" s="40"/>
      <c r="D12" s="40"/>
    </row>
    <row r="13" spans="1:4" x14ac:dyDescent="0.25">
      <c r="A13" s="40"/>
      <c r="B13" s="40"/>
      <c r="C13" s="40"/>
      <c r="D13" s="40"/>
    </row>
    <row r="14" spans="1:4" x14ac:dyDescent="0.25">
      <c r="A14" s="40"/>
      <c r="B14" s="43"/>
      <c r="C14" s="43"/>
      <c r="D14" s="43"/>
    </row>
    <row r="15" spans="1:4" x14ac:dyDescent="0.25">
      <c r="A15" s="40"/>
      <c r="B15" s="43"/>
      <c r="C15" s="40"/>
      <c r="D15" s="40"/>
    </row>
    <row r="16" spans="1:4" x14ac:dyDescent="0.25">
      <c r="A16" s="40"/>
      <c r="B16" s="41"/>
      <c r="C16" s="40"/>
      <c r="D16" s="40"/>
    </row>
    <row r="17" spans="1:4" x14ac:dyDescent="0.25">
      <c r="A17" s="40"/>
      <c r="B17" s="40"/>
      <c r="C17" s="40"/>
      <c r="D17" s="40"/>
    </row>
    <row r="18" spans="1:4" x14ac:dyDescent="0.25">
      <c r="A18" s="40"/>
      <c r="B18" s="43"/>
      <c r="C18" s="43"/>
      <c r="D18" s="43"/>
    </row>
    <row r="19" spans="1:4" x14ac:dyDescent="0.25">
      <c r="A19" s="40"/>
      <c r="B19" s="43"/>
      <c r="C19" s="40"/>
      <c r="D19" s="40"/>
    </row>
    <row r="20" spans="1:4" x14ac:dyDescent="0.25">
      <c r="A20" s="40"/>
      <c r="B20" s="38"/>
      <c r="C20" s="40"/>
      <c r="D20" s="40"/>
    </row>
    <row r="21" spans="1:4" x14ac:dyDescent="0.25">
      <c r="A21" s="40"/>
      <c r="B21" s="38"/>
      <c r="C21" s="40"/>
      <c r="D21" s="40"/>
    </row>
    <row r="22" spans="1:4" x14ac:dyDescent="0.25">
      <c r="A22" s="40"/>
      <c r="B22" s="43"/>
      <c r="C22" s="43"/>
      <c r="D22" s="43"/>
    </row>
    <row r="23" spans="1:4" x14ac:dyDescent="0.25">
      <c r="A23" s="40"/>
      <c r="B23" s="43"/>
      <c r="C23" s="40"/>
      <c r="D23" s="40"/>
    </row>
    <row r="24" spans="1:4" x14ac:dyDescent="0.25">
      <c r="A24" s="40"/>
      <c r="B24" s="38"/>
      <c r="C24" s="40"/>
      <c r="D24" s="40"/>
    </row>
    <row r="25" spans="1:4" x14ac:dyDescent="0.25">
      <c r="A25" s="40"/>
      <c r="B25" s="38"/>
      <c r="C25" s="40"/>
      <c r="D25" s="43"/>
    </row>
    <row r="26" spans="1:4" x14ac:dyDescent="0.25">
      <c r="A26" s="40"/>
      <c r="B26" s="43"/>
      <c r="C26" s="43"/>
      <c r="D26" s="43"/>
    </row>
    <row r="27" spans="1:4" x14ac:dyDescent="0.25">
      <c r="A27" s="40"/>
      <c r="B27" s="40"/>
      <c r="C27" s="40"/>
      <c r="D27" s="40"/>
    </row>
    <row r="28" spans="1:4" x14ac:dyDescent="0.25">
      <c r="A28" s="40"/>
      <c r="B28" s="43"/>
      <c r="C28" s="43"/>
      <c r="D28" s="43"/>
    </row>
    <row r="29" spans="1:4" x14ac:dyDescent="0.25">
      <c r="A29" s="40"/>
      <c r="B29" s="43"/>
      <c r="C29" s="40"/>
      <c r="D29" s="40"/>
    </row>
    <row r="30" spans="1:4" x14ac:dyDescent="0.25">
      <c r="A30" s="40"/>
      <c r="B30" s="40"/>
      <c r="C30" s="40"/>
      <c r="D30" s="40"/>
    </row>
    <row r="31" spans="1:4" x14ac:dyDescent="0.25">
      <c r="A31" s="40"/>
      <c r="B31" s="43"/>
      <c r="C31" s="43"/>
      <c r="D31" s="43"/>
    </row>
    <row r="32" spans="1:4" x14ac:dyDescent="0.25">
      <c r="A32" s="55"/>
      <c r="B32" s="55"/>
      <c r="C32" s="55"/>
      <c r="D32" s="55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8"/>
  <sheetViews>
    <sheetView workbookViewId="0">
      <selection activeCell="C26" sqref="C26"/>
    </sheetView>
  </sheetViews>
  <sheetFormatPr defaultRowHeight="15" x14ac:dyDescent="0.25"/>
  <cols>
    <col min="1" max="1" width="3.7109375" customWidth="1"/>
    <col min="2" max="2" width="49.42578125" customWidth="1"/>
    <col min="3" max="3" width="10.7109375" bestFit="1" customWidth="1"/>
    <col min="4" max="4" width="12.7109375" customWidth="1"/>
  </cols>
  <sheetData>
    <row r="1" spans="1:8" ht="21" x14ac:dyDescent="0.35">
      <c r="A1" s="1"/>
      <c r="B1" s="70" t="s">
        <v>73</v>
      </c>
      <c r="C1" s="70"/>
      <c r="D1" s="70"/>
      <c r="E1" s="6"/>
      <c r="F1" s="6"/>
      <c r="G1" s="6"/>
      <c r="H1" s="6"/>
    </row>
    <row r="2" spans="1:8" ht="15.75" x14ac:dyDescent="0.25">
      <c r="A2" s="1"/>
      <c r="B2" s="71" t="s">
        <v>33</v>
      </c>
      <c r="C2" s="71"/>
      <c r="D2" s="71"/>
      <c r="E2" s="1"/>
      <c r="F2" s="1"/>
      <c r="G2" s="1"/>
      <c r="H2" s="1"/>
    </row>
    <row r="3" spans="1:8" ht="15.75" x14ac:dyDescent="0.25">
      <c r="A3" s="1"/>
      <c r="B3" s="70" t="s">
        <v>6</v>
      </c>
      <c r="C3" s="70"/>
      <c r="D3" s="70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28</v>
      </c>
      <c r="E4" s="1"/>
      <c r="F4" s="1"/>
      <c r="G4" s="1"/>
      <c r="H4" s="1"/>
    </row>
    <row r="5" spans="1:8" x14ac:dyDescent="0.25">
      <c r="A5" s="38"/>
      <c r="B5" s="39" t="s">
        <v>7</v>
      </c>
      <c r="C5" s="39"/>
      <c r="D5" s="38"/>
      <c r="E5" s="1"/>
      <c r="F5" s="1"/>
      <c r="G5" s="1"/>
      <c r="H5" s="1"/>
    </row>
    <row r="6" spans="1:8" s="1" customFormat="1" x14ac:dyDescent="0.25">
      <c r="A6" s="38">
        <v>1</v>
      </c>
      <c r="B6" s="56" t="s">
        <v>80</v>
      </c>
      <c r="C6" s="38">
        <v>11628</v>
      </c>
      <c r="D6" s="39"/>
    </row>
    <row r="7" spans="1:8" s="1" customFormat="1" x14ac:dyDescent="0.25">
      <c r="A7" s="40">
        <v>2</v>
      </c>
      <c r="B7" s="38" t="s">
        <v>81</v>
      </c>
      <c r="C7" s="40">
        <v>10528</v>
      </c>
      <c r="D7" s="39"/>
    </row>
    <row r="8" spans="1:8" s="1" customFormat="1" x14ac:dyDescent="0.25">
      <c r="A8" s="40"/>
      <c r="B8" s="39" t="s">
        <v>79</v>
      </c>
      <c r="C8" s="43">
        <f>SUM(C6:C7)</f>
        <v>22156</v>
      </c>
      <c r="D8" s="39">
        <f>C8</f>
        <v>22156</v>
      </c>
    </row>
    <row r="9" spans="1:8" s="5" customFormat="1" x14ac:dyDescent="0.25">
      <c r="A9" s="40"/>
      <c r="B9" s="39" t="s">
        <v>3</v>
      </c>
      <c r="C9" s="40"/>
      <c r="D9" s="43"/>
    </row>
    <row r="10" spans="1:8" x14ac:dyDescent="0.25">
      <c r="A10" s="40">
        <v>1</v>
      </c>
      <c r="B10" s="38" t="s">
        <v>99</v>
      </c>
      <c r="C10" s="40">
        <v>13738</v>
      </c>
      <c r="D10" s="43"/>
    </row>
    <row r="11" spans="1:8" ht="30" x14ac:dyDescent="0.25">
      <c r="A11" s="40">
        <v>2</v>
      </c>
      <c r="B11" s="38" t="s">
        <v>100</v>
      </c>
      <c r="C11" s="40">
        <v>12278</v>
      </c>
      <c r="D11" s="40"/>
    </row>
    <row r="12" spans="1:8" s="5" customFormat="1" x14ac:dyDescent="0.25">
      <c r="A12" s="40"/>
      <c r="B12" s="39" t="s">
        <v>89</v>
      </c>
      <c r="C12" s="43">
        <f>SUM(C10:C11)</f>
        <v>26016</v>
      </c>
      <c r="D12" s="43">
        <f>C12+D8</f>
        <v>48172</v>
      </c>
    </row>
    <row r="13" spans="1:8" x14ac:dyDescent="0.25">
      <c r="A13" s="40"/>
      <c r="B13" s="39" t="s">
        <v>9</v>
      </c>
      <c r="C13" s="40"/>
      <c r="D13" s="43"/>
    </row>
    <row r="14" spans="1:8" x14ac:dyDescent="0.25">
      <c r="A14" s="40">
        <v>1</v>
      </c>
      <c r="B14" s="38" t="s">
        <v>108</v>
      </c>
      <c r="C14" s="40">
        <v>45776</v>
      </c>
      <c r="D14" s="43">
        <f>C14+D12</f>
        <v>93948</v>
      </c>
    </row>
    <row r="15" spans="1:8" x14ac:dyDescent="0.25">
      <c r="A15" s="40"/>
      <c r="B15" s="39" t="s">
        <v>12</v>
      </c>
      <c r="C15" s="43"/>
      <c r="D15" s="43"/>
    </row>
    <row r="16" spans="1:8" x14ac:dyDescent="0.25">
      <c r="A16" s="40">
        <v>1</v>
      </c>
      <c r="B16" s="38" t="s">
        <v>133</v>
      </c>
      <c r="C16" s="43">
        <v>24250.18</v>
      </c>
      <c r="D16" s="43">
        <f>C16+D14</f>
        <v>118198.18</v>
      </c>
    </row>
    <row r="17" spans="1:4" x14ac:dyDescent="0.25">
      <c r="A17" s="40"/>
      <c r="B17" s="39" t="s">
        <v>13</v>
      </c>
      <c r="C17" s="43"/>
      <c r="D17" s="43"/>
    </row>
    <row r="18" spans="1:4" x14ac:dyDescent="0.25">
      <c r="A18" s="40">
        <v>1</v>
      </c>
      <c r="B18" s="38" t="s">
        <v>140</v>
      </c>
      <c r="C18" s="40">
        <v>18377.3</v>
      </c>
      <c r="D18" s="43"/>
    </row>
    <row r="19" spans="1:4" x14ac:dyDescent="0.25">
      <c r="A19" s="40">
        <v>2</v>
      </c>
      <c r="B19" s="38" t="s">
        <v>141</v>
      </c>
      <c r="C19" s="40">
        <v>11146.1</v>
      </c>
      <c r="D19" s="40"/>
    </row>
    <row r="20" spans="1:4" x14ac:dyDescent="0.25">
      <c r="A20" s="40">
        <v>3</v>
      </c>
      <c r="B20" s="38" t="s">
        <v>142</v>
      </c>
      <c r="C20" s="40">
        <v>19369.009999999998</v>
      </c>
      <c r="D20" s="43"/>
    </row>
    <row r="21" spans="1:4" x14ac:dyDescent="0.25">
      <c r="A21" s="40"/>
      <c r="B21" s="39" t="s">
        <v>138</v>
      </c>
      <c r="C21" s="43">
        <f>SUM(C18:C20)</f>
        <v>48892.41</v>
      </c>
      <c r="D21" s="43">
        <f>C21+D16</f>
        <v>167090.59</v>
      </c>
    </row>
    <row r="22" spans="1:4" x14ac:dyDescent="0.25">
      <c r="A22" s="40"/>
      <c r="B22" s="39" t="s">
        <v>14</v>
      </c>
      <c r="C22" s="40"/>
      <c r="D22" s="40"/>
    </row>
    <row r="23" spans="1:4" x14ac:dyDescent="0.25">
      <c r="A23" s="40">
        <v>1</v>
      </c>
      <c r="B23" s="38" t="s">
        <v>153</v>
      </c>
      <c r="C23" s="40">
        <v>5575.8</v>
      </c>
      <c r="D23" s="43"/>
    </row>
    <row r="24" spans="1:4" x14ac:dyDescent="0.25">
      <c r="A24" s="40">
        <v>2</v>
      </c>
      <c r="B24" s="38" t="s">
        <v>154</v>
      </c>
      <c r="C24" s="40">
        <v>5783</v>
      </c>
      <c r="D24" s="43"/>
    </row>
    <row r="25" spans="1:4" x14ac:dyDescent="0.25">
      <c r="A25" s="40">
        <v>3</v>
      </c>
      <c r="B25" s="38" t="s">
        <v>155</v>
      </c>
      <c r="C25" s="40">
        <v>62759.94</v>
      </c>
      <c r="D25" s="43"/>
    </row>
    <row r="26" spans="1:4" x14ac:dyDescent="0.25">
      <c r="A26" s="40"/>
      <c r="B26" s="39" t="s">
        <v>148</v>
      </c>
      <c r="C26" s="43">
        <f>SUM(C23:C25)</f>
        <v>74118.740000000005</v>
      </c>
      <c r="D26" s="43">
        <f>C26+D21</f>
        <v>241209.33000000002</v>
      </c>
    </row>
    <row r="27" spans="1:4" x14ac:dyDescent="0.25">
      <c r="A27" s="40"/>
      <c r="B27" s="38"/>
      <c r="C27" s="40"/>
      <c r="D27" s="43"/>
    </row>
    <row r="28" spans="1:4" x14ac:dyDescent="0.25">
      <c r="A28" s="40"/>
      <c r="B28" s="38"/>
      <c r="C28" s="40"/>
      <c r="D28" s="43"/>
    </row>
    <row r="29" spans="1:4" x14ac:dyDescent="0.25">
      <c r="A29" s="40"/>
      <c r="B29" s="39"/>
      <c r="C29" s="40"/>
      <c r="D29" s="43"/>
    </row>
    <row r="30" spans="1:4" x14ac:dyDescent="0.25">
      <c r="A30" s="40"/>
      <c r="B30" s="38"/>
      <c r="C30" s="40"/>
      <c r="D30" s="43"/>
    </row>
    <row r="31" spans="1:4" x14ac:dyDescent="0.25">
      <c r="A31" s="40"/>
      <c r="B31" s="38"/>
      <c r="C31" s="40"/>
      <c r="D31" s="40"/>
    </row>
    <row r="32" spans="1:4" x14ac:dyDescent="0.25">
      <c r="A32" s="40"/>
      <c r="B32" s="38"/>
      <c r="C32" s="40"/>
      <c r="D32" s="43"/>
    </row>
    <row r="33" spans="1:4" x14ac:dyDescent="0.25">
      <c r="A33" s="40"/>
      <c r="B33" s="38"/>
      <c r="C33" s="40"/>
      <c r="D33" s="43"/>
    </row>
    <row r="34" spans="1:4" x14ac:dyDescent="0.25">
      <c r="A34" s="40"/>
      <c r="B34" s="38"/>
      <c r="C34" s="40"/>
      <c r="D34" s="43"/>
    </row>
    <row r="35" spans="1:4" x14ac:dyDescent="0.25">
      <c r="A35" s="40"/>
      <c r="B35" s="38"/>
      <c r="C35" s="45"/>
      <c r="D35" s="45"/>
    </row>
    <row r="36" spans="1:4" x14ac:dyDescent="0.25">
      <c r="A36" s="40"/>
      <c r="B36" s="39"/>
      <c r="C36" s="45"/>
      <c r="D36" s="45"/>
    </row>
    <row r="37" spans="1:4" x14ac:dyDescent="0.25">
      <c r="A37" s="40"/>
      <c r="B37" s="38"/>
      <c r="C37" s="57"/>
      <c r="D37" s="45"/>
    </row>
    <row r="38" spans="1:4" x14ac:dyDescent="0.25">
      <c r="A38" s="40"/>
      <c r="B38" s="38"/>
      <c r="C38" s="57"/>
      <c r="D38" s="45"/>
    </row>
    <row r="39" spans="1:4" x14ac:dyDescent="0.25">
      <c r="A39" s="40"/>
      <c r="B39" s="38"/>
      <c r="C39" s="57"/>
      <c r="D39" s="45"/>
    </row>
    <row r="40" spans="1:4" x14ac:dyDescent="0.25">
      <c r="A40" s="40"/>
      <c r="B40" s="38"/>
      <c r="C40" s="45"/>
      <c r="D40" s="45"/>
    </row>
    <row r="41" spans="1:4" x14ac:dyDescent="0.25">
      <c r="A41" s="40"/>
      <c r="B41" s="39"/>
      <c r="C41" s="45"/>
      <c r="D41" s="45"/>
    </row>
    <row r="42" spans="1:4" x14ac:dyDescent="0.25">
      <c r="A42" s="40"/>
      <c r="B42" s="38"/>
      <c r="C42" s="45"/>
      <c r="D42" s="45"/>
    </row>
    <row r="43" spans="1:4" x14ac:dyDescent="0.25">
      <c r="A43" s="40"/>
      <c r="B43" s="38"/>
      <c r="C43" s="45"/>
      <c r="D43" s="45"/>
    </row>
    <row r="44" spans="1:4" x14ac:dyDescent="0.25">
      <c r="A44" s="40"/>
      <c r="B44" s="38"/>
      <c r="C44" s="43"/>
      <c r="D44" s="43"/>
    </row>
    <row r="45" spans="1:4" x14ac:dyDescent="0.25">
      <c r="A45" s="40"/>
      <c r="B45" s="38"/>
      <c r="C45" s="43"/>
      <c r="D45" s="43"/>
    </row>
    <row r="46" spans="1:4" x14ac:dyDescent="0.25">
      <c r="A46" s="40"/>
      <c r="B46" s="38"/>
      <c r="C46" s="43"/>
      <c r="D46" s="43"/>
    </row>
    <row r="47" spans="1:4" x14ac:dyDescent="0.25">
      <c r="A47" s="40"/>
      <c r="B47" s="38"/>
      <c r="C47" s="40"/>
      <c r="D47" s="40"/>
    </row>
    <row r="48" spans="1:4" x14ac:dyDescent="0.25">
      <c r="A48" s="40"/>
      <c r="B48" s="39"/>
      <c r="C48" s="43"/>
      <c r="D48" s="43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view="pageBreakPreview" zoomScale="60" workbookViewId="0">
      <selection activeCell="M22" sqref="M22"/>
    </sheetView>
  </sheetViews>
  <sheetFormatPr defaultRowHeight="15" x14ac:dyDescent="0.25"/>
  <cols>
    <col min="1" max="1" width="28.5703125" style="1" customWidth="1"/>
    <col min="2" max="2" width="16" customWidth="1"/>
    <col min="3" max="3" width="15.42578125" customWidth="1"/>
    <col min="4" max="4" width="18.7109375" customWidth="1"/>
    <col min="5" max="5" width="16.140625" customWidth="1"/>
    <col min="6" max="6" width="15.7109375" customWidth="1"/>
    <col min="7" max="7" width="16.140625" customWidth="1"/>
    <col min="8" max="8" width="15.28515625" customWidth="1"/>
    <col min="9" max="9" width="17.42578125" customWidth="1"/>
    <col min="10" max="11" width="15.140625" customWidth="1"/>
    <col min="12" max="13" width="15.28515625" customWidth="1"/>
    <col min="14" max="14" width="19.28515625" customWidth="1"/>
  </cols>
  <sheetData>
    <row r="1" spans="1:14" ht="15.75" x14ac:dyDescent="0.25">
      <c r="A1" s="72" t="s">
        <v>62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15.75" x14ac:dyDescent="0.25">
      <c r="A2" s="2" t="s">
        <v>33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s="9" customFormat="1" ht="20.25" customHeight="1" x14ac:dyDescent="0.25">
      <c r="A3" s="8"/>
      <c r="B3" s="20" t="s">
        <v>2</v>
      </c>
      <c r="C3" s="20" t="s">
        <v>7</v>
      </c>
      <c r="D3" s="20" t="s">
        <v>3</v>
      </c>
      <c r="E3" s="20" t="s">
        <v>9</v>
      </c>
      <c r="F3" s="20" t="s">
        <v>10</v>
      </c>
      <c r="G3" s="20" t="s">
        <v>11</v>
      </c>
      <c r="H3" s="20" t="s">
        <v>12</v>
      </c>
      <c r="I3" s="20" t="s">
        <v>13</v>
      </c>
      <c r="J3" s="20" t="s">
        <v>14</v>
      </c>
      <c r="K3" s="20" t="s">
        <v>15</v>
      </c>
      <c r="L3" s="20" t="s">
        <v>16</v>
      </c>
      <c r="M3" s="20" t="s">
        <v>17</v>
      </c>
      <c r="N3" s="16" t="s">
        <v>18</v>
      </c>
    </row>
    <row r="4" spans="1:14" ht="39.75" customHeight="1" x14ac:dyDescent="0.35">
      <c r="A4" s="21" t="s">
        <v>30</v>
      </c>
      <c r="B4" s="17">
        <f>B5+B6+B8</f>
        <v>75983.26999999999</v>
      </c>
      <c r="C4" s="17">
        <f t="shared" ref="C4:N4" si="0">C5+C6+C8</f>
        <v>75983.26999999999</v>
      </c>
      <c r="D4" s="17">
        <f t="shared" si="0"/>
        <v>78983.26999999999</v>
      </c>
      <c r="E4" s="17">
        <f>E5+E6+E7+E8</f>
        <v>75983.26999999999</v>
      </c>
      <c r="F4" s="17">
        <f t="shared" si="0"/>
        <v>75983.26999999999</v>
      </c>
      <c r="G4" s="17">
        <f t="shared" si="0"/>
        <v>75983.26999999999</v>
      </c>
      <c r="H4" s="17">
        <f t="shared" si="0"/>
        <v>75983.26999999999</v>
      </c>
      <c r="I4" s="17">
        <f t="shared" si="0"/>
        <v>75983.26999999999</v>
      </c>
      <c r="J4" s="17">
        <f t="shared" si="0"/>
        <v>75983.26999999999</v>
      </c>
      <c r="K4" s="17">
        <f t="shared" si="0"/>
        <v>75983.26999999999</v>
      </c>
      <c r="L4" s="17">
        <f t="shared" si="0"/>
        <v>75983.26999999999</v>
      </c>
      <c r="M4" s="17">
        <f t="shared" si="0"/>
        <v>75983.26999999999</v>
      </c>
      <c r="N4" s="17">
        <f t="shared" si="0"/>
        <v>914799.24000000011</v>
      </c>
    </row>
    <row r="5" spans="1:14" ht="39" customHeight="1" x14ac:dyDescent="0.35">
      <c r="A5" s="21" t="s">
        <v>19</v>
      </c>
      <c r="B5" s="18">
        <v>39437.57</v>
      </c>
      <c r="C5" s="37">
        <v>39437.57</v>
      </c>
      <c r="D5" s="18">
        <v>39437.57</v>
      </c>
      <c r="E5" s="18">
        <v>39437.57</v>
      </c>
      <c r="F5" s="18">
        <v>39437.57</v>
      </c>
      <c r="G5" s="18">
        <v>39437.57</v>
      </c>
      <c r="H5" s="18">
        <v>39437.57</v>
      </c>
      <c r="I5" s="18">
        <v>39437.57</v>
      </c>
      <c r="J5" s="18">
        <v>39437.57</v>
      </c>
      <c r="K5" s="18">
        <v>39437.57</v>
      </c>
      <c r="L5" s="18">
        <v>39437.57</v>
      </c>
      <c r="M5" s="18">
        <v>39437.57</v>
      </c>
      <c r="N5" s="18">
        <f t="shared" ref="N5:N23" si="1">SUM(B5:M5)</f>
        <v>473250.84</v>
      </c>
    </row>
    <row r="6" spans="1:14" ht="44.25" customHeight="1" x14ac:dyDescent="0.35">
      <c r="A6" s="21" t="s">
        <v>39</v>
      </c>
      <c r="B6" s="18">
        <v>36545.699999999997</v>
      </c>
      <c r="C6" s="37">
        <v>36545.699999999997</v>
      </c>
      <c r="D6" s="18">
        <v>36545.699999999997</v>
      </c>
      <c r="E6" s="18">
        <v>36545.699999999997</v>
      </c>
      <c r="F6" s="18">
        <v>36545.699999999997</v>
      </c>
      <c r="G6" s="18">
        <v>36545.699999999997</v>
      </c>
      <c r="H6" s="18">
        <v>36545.699999999997</v>
      </c>
      <c r="I6" s="18">
        <v>36545.699999999997</v>
      </c>
      <c r="J6" s="18">
        <v>36545.699999999997</v>
      </c>
      <c r="K6" s="18">
        <v>36545.699999999997</v>
      </c>
      <c r="L6" s="18">
        <v>36545.699999999997</v>
      </c>
      <c r="M6" s="18">
        <v>36545.699999999997</v>
      </c>
      <c r="N6" s="18">
        <f>SUM(B6:M6)</f>
        <v>438548.40000000008</v>
      </c>
    </row>
    <row r="7" spans="1:14" ht="44.25" customHeight="1" x14ac:dyDescent="0.35">
      <c r="A7" s="21" t="s">
        <v>60</v>
      </c>
      <c r="B7" s="18"/>
      <c r="C7" s="37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4" ht="44.25" customHeight="1" x14ac:dyDescent="0.35">
      <c r="A8" s="21" t="s">
        <v>35</v>
      </c>
      <c r="B8" s="18"/>
      <c r="C8" s="37"/>
      <c r="D8" s="18">
        <v>3000</v>
      </c>
      <c r="E8" s="18"/>
      <c r="F8" s="18"/>
      <c r="G8" s="18"/>
      <c r="H8" s="18"/>
      <c r="I8" s="18"/>
      <c r="J8" s="18"/>
      <c r="K8" s="18"/>
      <c r="L8" s="18"/>
      <c r="M8" s="18"/>
      <c r="N8" s="18">
        <f>SUM(B8:M8)</f>
        <v>3000</v>
      </c>
    </row>
    <row r="9" spans="1:14" ht="36" customHeight="1" x14ac:dyDescent="0.35">
      <c r="A9" s="22" t="s">
        <v>20</v>
      </c>
      <c r="B9" s="17">
        <f>B10+B11+B12+B13</f>
        <v>27391.48</v>
      </c>
      <c r="C9" s="35">
        <f t="shared" ref="C9:M9" si="2">C10+C11+C12+C13</f>
        <v>12816.779999999999</v>
      </c>
      <c r="D9" s="17">
        <f t="shared" si="2"/>
        <v>53991.01</v>
      </c>
      <c r="E9" s="17">
        <f t="shared" si="2"/>
        <v>18882.36</v>
      </c>
      <c r="F9" s="17">
        <f t="shared" si="2"/>
        <v>9512.9500000000007</v>
      </c>
      <c r="G9" s="35">
        <f>G10+G11+G12+G13</f>
        <v>13386.4</v>
      </c>
      <c r="H9" s="17">
        <f t="shared" si="2"/>
        <v>23778.16</v>
      </c>
      <c r="I9" s="17">
        <f t="shared" si="2"/>
        <v>21415.24</v>
      </c>
      <c r="J9" s="35">
        <f>J10+J11+J12+J13</f>
        <v>30542.98</v>
      </c>
      <c r="K9" s="17">
        <f t="shared" si="2"/>
        <v>14303.58</v>
      </c>
      <c r="L9" s="17">
        <f t="shared" si="2"/>
        <v>17525.73</v>
      </c>
      <c r="M9" s="17">
        <f t="shared" si="2"/>
        <v>19997.5</v>
      </c>
      <c r="N9" s="17">
        <f t="shared" si="1"/>
        <v>263544.17</v>
      </c>
    </row>
    <row r="10" spans="1:14" ht="40.5" customHeight="1" x14ac:dyDescent="0.35">
      <c r="A10" s="21" t="s">
        <v>21</v>
      </c>
      <c r="B10" s="18">
        <v>13062</v>
      </c>
      <c r="C10" s="37">
        <v>1758</v>
      </c>
      <c r="D10" s="18">
        <v>12470</v>
      </c>
      <c r="E10" s="18">
        <v>9016</v>
      </c>
      <c r="F10" s="18">
        <v>2976</v>
      </c>
      <c r="G10" s="18"/>
      <c r="H10" s="18">
        <v>12034.2</v>
      </c>
      <c r="I10" s="18">
        <v>7874.7</v>
      </c>
      <c r="J10" s="18">
        <v>6235</v>
      </c>
      <c r="K10" s="18">
        <v>5204</v>
      </c>
      <c r="L10" s="18">
        <v>10628.2</v>
      </c>
      <c r="M10" s="18">
        <v>13155.2</v>
      </c>
      <c r="N10" s="18">
        <f t="shared" si="1"/>
        <v>94413.299999999988</v>
      </c>
    </row>
    <row r="11" spans="1:14" ht="45.75" customHeight="1" x14ac:dyDescent="0.35">
      <c r="A11" s="21" t="s">
        <v>22</v>
      </c>
      <c r="B11" s="19">
        <v>10565</v>
      </c>
      <c r="C11" s="37">
        <v>2342</v>
      </c>
      <c r="D11" s="18">
        <v>1116</v>
      </c>
      <c r="E11" s="18">
        <v>1788</v>
      </c>
      <c r="F11" s="18"/>
      <c r="G11" s="18">
        <v>7121.8</v>
      </c>
      <c r="H11" s="18">
        <v>3342.5</v>
      </c>
      <c r="I11" s="18"/>
      <c r="J11" s="18">
        <v>400.8</v>
      </c>
      <c r="K11" s="18"/>
      <c r="L11" s="18">
        <v>3348</v>
      </c>
      <c r="M11" s="18"/>
      <c r="N11" s="17">
        <f t="shared" si="1"/>
        <v>30024.1</v>
      </c>
    </row>
    <row r="12" spans="1:14" ht="45.75" customHeight="1" x14ac:dyDescent="0.35">
      <c r="A12" s="26" t="s">
        <v>38</v>
      </c>
      <c r="B12" s="36"/>
      <c r="C12" s="37">
        <v>3171</v>
      </c>
      <c r="D12" s="37">
        <v>35453</v>
      </c>
      <c r="E12" s="37">
        <v>4112</v>
      </c>
      <c r="F12" s="37">
        <v>3960</v>
      </c>
      <c r="G12" s="37">
        <v>2702</v>
      </c>
      <c r="H12" s="37">
        <v>6216.4</v>
      </c>
      <c r="I12" s="37">
        <v>7401</v>
      </c>
      <c r="J12" s="37">
        <v>21924</v>
      </c>
      <c r="K12" s="37">
        <v>7116.4</v>
      </c>
      <c r="L12" s="37">
        <v>2362</v>
      </c>
      <c r="M12" s="37">
        <v>5061</v>
      </c>
      <c r="N12" s="35">
        <f t="shared" si="1"/>
        <v>99478.799999999988</v>
      </c>
    </row>
    <row r="13" spans="1:14" ht="21.75" customHeight="1" x14ac:dyDescent="0.35">
      <c r="A13" s="21" t="s">
        <v>23</v>
      </c>
      <c r="B13" s="18">
        <v>3764.48</v>
      </c>
      <c r="C13" s="37">
        <v>5545.78</v>
      </c>
      <c r="D13" s="18">
        <v>4952.01</v>
      </c>
      <c r="E13" s="18">
        <v>3966.36</v>
      </c>
      <c r="F13" s="18">
        <v>2576.9499999999998</v>
      </c>
      <c r="G13" s="18">
        <v>3562.6</v>
      </c>
      <c r="H13" s="18">
        <v>2185.06</v>
      </c>
      <c r="I13" s="18">
        <v>6139.54</v>
      </c>
      <c r="J13" s="18">
        <v>1983.18</v>
      </c>
      <c r="K13" s="18">
        <v>1983.18</v>
      </c>
      <c r="L13" s="18">
        <v>1187.53</v>
      </c>
      <c r="M13" s="18">
        <v>1781.3</v>
      </c>
      <c r="N13" s="18">
        <f t="shared" si="1"/>
        <v>39627.97</v>
      </c>
    </row>
    <row r="14" spans="1:14" ht="23.25" customHeight="1" x14ac:dyDescent="0.35">
      <c r="A14" s="22" t="s">
        <v>24</v>
      </c>
      <c r="B14" s="17">
        <f>B15+B16+B17</f>
        <v>0</v>
      </c>
      <c r="C14" s="35">
        <f t="shared" ref="C14:N14" si="3">C15+C16+C17</f>
        <v>22156</v>
      </c>
      <c r="D14" s="17">
        <f t="shared" si="3"/>
        <v>26016</v>
      </c>
      <c r="E14" s="17">
        <f t="shared" si="3"/>
        <v>45776</v>
      </c>
      <c r="F14" s="17">
        <f t="shared" si="3"/>
        <v>11093.5</v>
      </c>
      <c r="G14" s="17">
        <f>G15+G16+G17</f>
        <v>0</v>
      </c>
      <c r="H14" s="17">
        <f t="shared" si="3"/>
        <v>25700.18</v>
      </c>
      <c r="I14" s="17">
        <f t="shared" si="3"/>
        <v>48892.41</v>
      </c>
      <c r="J14" s="17">
        <f t="shared" si="3"/>
        <v>74118.740000000005</v>
      </c>
      <c r="K14" s="17">
        <f t="shared" si="3"/>
        <v>0</v>
      </c>
      <c r="L14" s="17">
        <f t="shared" si="3"/>
        <v>0</v>
      </c>
      <c r="M14" s="17">
        <f t="shared" si="3"/>
        <v>0</v>
      </c>
      <c r="N14" s="17">
        <f t="shared" si="3"/>
        <v>253752.83000000002</v>
      </c>
    </row>
    <row r="15" spans="1:14" ht="42" customHeight="1" x14ac:dyDescent="0.35">
      <c r="A15" s="21" t="s">
        <v>25</v>
      </c>
      <c r="B15" s="18"/>
      <c r="C15" s="37">
        <v>22156</v>
      </c>
      <c r="D15" s="18">
        <v>26016</v>
      </c>
      <c r="E15" s="18">
        <v>45776</v>
      </c>
      <c r="F15" s="18"/>
      <c r="G15" s="18"/>
      <c r="H15" s="18">
        <v>24250.18</v>
      </c>
      <c r="I15" s="18">
        <v>48892.41</v>
      </c>
      <c r="J15" s="18">
        <v>74118.740000000005</v>
      </c>
      <c r="K15" s="18"/>
      <c r="L15" s="18"/>
      <c r="M15" s="18"/>
      <c r="N15" s="18">
        <f t="shared" si="1"/>
        <v>241209.33000000002</v>
      </c>
    </row>
    <row r="16" spans="1:14" ht="40.5" customHeight="1" x14ac:dyDescent="0.35">
      <c r="A16" s="21" t="s">
        <v>26</v>
      </c>
      <c r="B16" s="18"/>
      <c r="C16" s="37"/>
      <c r="D16" s="18"/>
      <c r="E16" s="18"/>
      <c r="F16" s="18">
        <v>11093.5</v>
      </c>
      <c r="G16" s="18"/>
      <c r="H16" s="18">
        <v>1450</v>
      </c>
      <c r="I16" s="18"/>
      <c r="J16" s="18"/>
      <c r="K16" s="18"/>
      <c r="L16" s="18"/>
      <c r="M16" s="18"/>
      <c r="N16" s="18">
        <f t="shared" si="1"/>
        <v>12543.5</v>
      </c>
    </row>
    <row r="17" spans="1:14" ht="40.5" customHeight="1" x14ac:dyDescent="0.35">
      <c r="A17" s="26" t="s">
        <v>34</v>
      </c>
      <c r="B17" s="18"/>
      <c r="C17" s="3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>
        <f t="shared" si="1"/>
        <v>0</v>
      </c>
    </row>
    <row r="18" spans="1:14" ht="40.5" customHeight="1" x14ac:dyDescent="0.35">
      <c r="A18" s="32" t="s">
        <v>52</v>
      </c>
      <c r="B18" s="18"/>
      <c r="C18" s="37"/>
      <c r="D18" s="18"/>
      <c r="E18" s="18"/>
      <c r="F18" s="18">
        <v>235</v>
      </c>
      <c r="G18" s="18">
        <v>1700</v>
      </c>
      <c r="H18" s="18">
        <v>1116</v>
      </c>
      <c r="I18" s="18"/>
      <c r="J18" s="18">
        <v>150</v>
      </c>
      <c r="K18" s="18"/>
      <c r="L18" s="18"/>
      <c r="M18" s="18"/>
      <c r="N18" s="17">
        <f t="shared" si="1"/>
        <v>3201</v>
      </c>
    </row>
    <row r="19" spans="1:14" ht="40.5" customHeight="1" x14ac:dyDescent="0.35">
      <c r="A19" s="22" t="s">
        <v>54</v>
      </c>
      <c r="B19" s="35">
        <f>B20+B21+B22</f>
        <v>19845.66</v>
      </c>
      <c r="C19" s="35">
        <f t="shared" ref="C19:M19" si="4">C20+C21+C22</f>
        <v>15290.779999999999</v>
      </c>
      <c r="D19" s="17">
        <f t="shared" si="4"/>
        <v>33265.17</v>
      </c>
      <c r="E19" s="17">
        <f t="shared" si="4"/>
        <v>-5064.0299999999988</v>
      </c>
      <c r="F19" s="17">
        <f t="shared" si="4"/>
        <v>-12443.43</v>
      </c>
      <c r="G19" s="17">
        <f>G20+G21+G22</f>
        <v>16135.62</v>
      </c>
      <c r="H19" s="17">
        <f t="shared" si="4"/>
        <v>21928.510000000002</v>
      </c>
      <c r="I19" s="17">
        <f t="shared" si="4"/>
        <v>21248.379999999997</v>
      </c>
      <c r="J19" s="17">
        <f t="shared" si="4"/>
        <v>0</v>
      </c>
      <c r="K19" s="17">
        <f t="shared" si="4"/>
        <v>0</v>
      </c>
      <c r="L19" s="17">
        <f t="shared" si="4"/>
        <v>0</v>
      </c>
      <c r="M19" s="17">
        <f t="shared" si="4"/>
        <v>0</v>
      </c>
      <c r="N19" s="17">
        <f t="shared" ref="N19" si="5">N20+N21+N22</f>
        <v>110206.65999999997</v>
      </c>
    </row>
    <row r="20" spans="1:14" ht="40.5" customHeight="1" x14ac:dyDescent="0.35">
      <c r="A20" s="21" t="s">
        <v>55</v>
      </c>
      <c r="B20" s="18">
        <v>893.1</v>
      </c>
      <c r="C20" s="37">
        <v>17266.599999999999</v>
      </c>
      <c r="D20" s="18">
        <v>8276.06</v>
      </c>
      <c r="E20" s="18">
        <v>-26257.14</v>
      </c>
      <c r="F20" s="18">
        <v>-26257.14</v>
      </c>
      <c r="G20" s="18">
        <v>5537.22</v>
      </c>
      <c r="H20" s="18">
        <v>3631.94</v>
      </c>
      <c r="I20" s="18">
        <v>6400.55</v>
      </c>
      <c r="J20" s="18"/>
      <c r="K20" s="18"/>
      <c r="L20" s="18"/>
      <c r="M20" s="18"/>
      <c r="N20" s="18">
        <f t="shared" ref="N20:N22" si="6">SUM(B20:M20)</f>
        <v>-10508.810000000005</v>
      </c>
    </row>
    <row r="21" spans="1:14" ht="40.5" customHeight="1" x14ac:dyDescent="0.35">
      <c r="A21" s="21" t="s">
        <v>56</v>
      </c>
      <c r="B21" s="18">
        <v>9246.39</v>
      </c>
      <c r="C21" s="37">
        <v>9246.39</v>
      </c>
      <c r="D21" s="18">
        <v>9246.39</v>
      </c>
      <c r="E21" s="18">
        <v>9516.59</v>
      </c>
      <c r="F21" s="18">
        <v>9516.59</v>
      </c>
      <c r="G21" s="18">
        <v>9516.59</v>
      </c>
      <c r="H21" s="18">
        <v>9516.59</v>
      </c>
      <c r="I21" s="18">
        <v>9516.59</v>
      </c>
      <c r="J21" s="18"/>
      <c r="K21" s="18"/>
      <c r="L21" s="18"/>
      <c r="M21" s="18"/>
      <c r="N21" s="18">
        <f t="shared" si="6"/>
        <v>75322.119999999981</v>
      </c>
    </row>
    <row r="22" spans="1:14" ht="40.5" customHeight="1" x14ac:dyDescent="0.35">
      <c r="A22" s="26" t="s">
        <v>57</v>
      </c>
      <c r="B22" s="18">
        <v>9706.17</v>
      </c>
      <c r="C22" s="37">
        <v>-11222.21</v>
      </c>
      <c r="D22" s="18">
        <v>15742.72</v>
      </c>
      <c r="E22" s="18">
        <v>11676.52</v>
      </c>
      <c r="F22" s="18">
        <v>4297.12</v>
      </c>
      <c r="G22" s="18">
        <v>1081.81</v>
      </c>
      <c r="H22" s="18">
        <v>8779.98</v>
      </c>
      <c r="I22" s="18">
        <v>5331.24</v>
      </c>
      <c r="J22" s="18"/>
      <c r="K22" s="18"/>
      <c r="L22" s="18"/>
      <c r="M22" s="18"/>
      <c r="N22" s="18">
        <f t="shared" si="6"/>
        <v>45393.35</v>
      </c>
    </row>
    <row r="23" spans="1:14" ht="39.75" customHeight="1" x14ac:dyDescent="0.35">
      <c r="A23" s="22" t="s">
        <v>58</v>
      </c>
      <c r="B23" s="17">
        <v>44020.95</v>
      </c>
      <c r="C23" s="35">
        <v>44020.95</v>
      </c>
      <c r="D23" s="17">
        <v>44020.95</v>
      </c>
      <c r="E23" s="17">
        <v>44020.95</v>
      </c>
      <c r="F23" s="17">
        <v>44020.95</v>
      </c>
      <c r="G23" s="17">
        <v>44020.95</v>
      </c>
      <c r="H23" s="17">
        <v>44020.95</v>
      </c>
      <c r="I23" s="17">
        <v>44020.95</v>
      </c>
      <c r="J23" s="17">
        <v>44020.95</v>
      </c>
      <c r="K23" s="17">
        <v>44020.95</v>
      </c>
      <c r="L23" s="17">
        <v>44020.95</v>
      </c>
      <c r="M23" s="17">
        <v>44020.95</v>
      </c>
      <c r="N23" s="17">
        <f t="shared" si="1"/>
        <v>528251.4</v>
      </c>
    </row>
    <row r="24" spans="1:14" ht="22.5" customHeight="1" x14ac:dyDescent="0.35">
      <c r="A24" s="22" t="s">
        <v>27</v>
      </c>
      <c r="B24" s="35">
        <f>B4+B9+B14+B23+B18+B19</f>
        <v>167241.35999999999</v>
      </c>
      <c r="C24" s="35">
        <f t="shared" ref="C24:N24" si="7">C4+C9+C14+C23+C18+C19</f>
        <v>170267.78</v>
      </c>
      <c r="D24" s="35">
        <f t="shared" si="7"/>
        <v>236276.39999999997</v>
      </c>
      <c r="E24" s="35">
        <f t="shared" si="7"/>
        <v>179598.55000000002</v>
      </c>
      <c r="F24" s="35">
        <f>F4+F9+F14+F23+F18+F19</f>
        <v>128402.23999999999</v>
      </c>
      <c r="G24" s="35">
        <f t="shared" si="7"/>
        <v>151226.23999999999</v>
      </c>
      <c r="H24" s="35">
        <f t="shared" si="7"/>
        <v>192527.07</v>
      </c>
      <c r="I24" s="35">
        <f t="shared" si="7"/>
        <v>211560.25</v>
      </c>
      <c r="J24" s="35">
        <f>J4+J9+J14+J23+J18+J19</f>
        <v>224815.94</v>
      </c>
      <c r="K24" s="35">
        <f t="shared" si="7"/>
        <v>134307.79999999999</v>
      </c>
      <c r="L24" s="35">
        <f t="shared" si="7"/>
        <v>137529.94999999998</v>
      </c>
      <c r="M24" s="35">
        <f>M4+M9+M14+M23+M18+M19</f>
        <v>140001.71999999997</v>
      </c>
      <c r="N24" s="35">
        <f t="shared" si="7"/>
        <v>2073755.3</v>
      </c>
    </row>
    <row r="25" spans="1:14" ht="15.75" x14ac:dyDescent="0.25">
      <c r="A25" s="73" t="s">
        <v>59</v>
      </c>
      <c r="B25" s="73"/>
      <c r="C25" s="73"/>
      <c r="D25" s="23"/>
      <c r="E25" s="23"/>
      <c r="F25" s="23"/>
      <c r="G25" s="23"/>
      <c r="H25" s="23"/>
      <c r="I25" s="23"/>
      <c r="J25" s="23"/>
      <c r="K25" s="23"/>
      <c r="L25" s="74" t="s">
        <v>31</v>
      </c>
      <c r="M25" s="74"/>
      <c r="N25" s="74"/>
    </row>
    <row r="26" spans="1:14" ht="15.75" x14ac:dyDescent="0.25">
      <c r="A26" s="24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</row>
    <row r="27" spans="1:14" ht="15.75" x14ac:dyDescent="0.25">
      <c r="A27" s="73" t="s">
        <v>29</v>
      </c>
      <c r="B27" s="73"/>
      <c r="C27" s="73"/>
      <c r="D27" s="23"/>
      <c r="E27" s="23"/>
      <c r="F27" s="23"/>
      <c r="G27" s="23"/>
      <c r="H27" s="23"/>
      <c r="I27" s="23"/>
      <c r="J27" s="23"/>
      <c r="K27" s="23"/>
      <c r="L27" s="74" t="s">
        <v>37</v>
      </c>
      <c r="M27" s="74"/>
      <c r="N27" s="74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4"/>
  <sheetViews>
    <sheetView workbookViewId="0">
      <selection activeCell="C18" sqref="C18:C19"/>
    </sheetView>
  </sheetViews>
  <sheetFormatPr defaultRowHeight="15" x14ac:dyDescent="0.25"/>
  <cols>
    <col min="1" max="1" width="4" customWidth="1"/>
    <col min="2" max="2" width="5.7109375" customWidth="1"/>
    <col min="3" max="3" width="45.7109375" customWidth="1"/>
    <col min="4" max="4" width="10.140625" bestFit="1" customWidth="1"/>
    <col min="5" max="5" width="19.140625" customWidth="1"/>
  </cols>
  <sheetData>
    <row r="1" spans="1:5" ht="15.75" x14ac:dyDescent="0.25">
      <c r="B1" s="33" t="s">
        <v>40</v>
      </c>
      <c r="C1" s="34" t="s">
        <v>53</v>
      </c>
    </row>
    <row r="2" spans="1:5" x14ac:dyDescent="0.25">
      <c r="C2" t="s">
        <v>50</v>
      </c>
    </row>
    <row r="3" spans="1:5" x14ac:dyDescent="0.25">
      <c r="B3" t="s">
        <v>41</v>
      </c>
    </row>
    <row r="4" spans="1:5" x14ac:dyDescent="0.25">
      <c r="A4" s="28" t="s">
        <v>42</v>
      </c>
      <c r="B4" s="28" t="s">
        <v>42</v>
      </c>
      <c r="C4" s="28"/>
      <c r="D4" s="28" t="s">
        <v>43</v>
      </c>
      <c r="E4" s="28" t="s">
        <v>44</v>
      </c>
    </row>
    <row r="5" spans="1:5" x14ac:dyDescent="0.25">
      <c r="A5" s="29" t="s">
        <v>45</v>
      </c>
      <c r="B5" s="29" t="s">
        <v>46</v>
      </c>
      <c r="C5" s="29" t="s">
        <v>47</v>
      </c>
      <c r="D5" s="29" t="s">
        <v>48</v>
      </c>
      <c r="E5" s="29" t="s">
        <v>49</v>
      </c>
    </row>
    <row r="6" spans="1:5" x14ac:dyDescent="0.25">
      <c r="A6" s="12">
        <v>1</v>
      </c>
      <c r="B6" s="12"/>
      <c r="C6" s="12"/>
      <c r="D6" s="30"/>
      <c r="E6" s="12"/>
    </row>
    <row r="7" spans="1:5" x14ac:dyDescent="0.25">
      <c r="A7" s="12">
        <v>2</v>
      </c>
      <c r="B7" s="12"/>
      <c r="C7" s="12"/>
      <c r="D7" s="30"/>
      <c r="E7" s="12"/>
    </row>
    <row r="8" spans="1:5" x14ac:dyDescent="0.25">
      <c r="A8" s="12">
        <v>3</v>
      </c>
      <c r="B8" s="12"/>
      <c r="C8" s="12"/>
      <c r="D8" s="30"/>
      <c r="E8" s="12"/>
    </row>
    <row r="9" spans="1:5" x14ac:dyDescent="0.25">
      <c r="A9" s="12">
        <v>4</v>
      </c>
      <c r="B9" s="12"/>
      <c r="C9" s="12"/>
      <c r="D9" s="30"/>
      <c r="E9" s="12"/>
    </row>
    <row r="10" spans="1:5" x14ac:dyDescent="0.25">
      <c r="A10" s="12">
        <v>5</v>
      </c>
      <c r="B10" s="12"/>
      <c r="C10" s="12"/>
      <c r="D10" s="30"/>
      <c r="E10" s="12"/>
    </row>
    <row r="11" spans="1:5" x14ac:dyDescent="0.25">
      <c r="A11" s="12">
        <v>6</v>
      </c>
      <c r="B11" s="12"/>
      <c r="C11" s="12"/>
      <c r="D11" s="30"/>
      <c r="E11" s="12"/>
    </row>
    <row r="12" spans="1:5" x14ac:dyDescent="0.25">
      <c r="A12" s="12">
        <v>7</v>
      </c>
      <c r="B12" s="12"/>
      <c r="C12" s="12"/>
      <c r="D12" s="30"/>
      <c r="E12" s="12"/>
    </row>
    <row r="13" spans="1:5" x14ac:dyDescent="0.25">
      <c r="A13" s="12">
        <v>8</v>
      </c>
      <c r="B13" s="12"/>
      <c r="C13" s="12"/>
      <c r="D13" s="30"/>
      <c r="E13" s="12"/>
    </row>
    <row r="14" spans="1:5" x14ac:dyDescent="0.25">
      <c r="A14" s="12">
        <v>9</v>
      </c>
      <c r="B14" s="12"/>
      <c r="C14" s="12"/>
      <c r="D14" s="30"/>
      <c r="E14" s="12"/>
    </row>
    <row r="15" spans="1:5" x14ac:dyDescent="0.25">
      <c r="A15" s="12">
        <v>10</v>
      </c>
      <c r="B15" s="12"/>
      <c r="C15" s="12"/>
      <c r="D15" s="30"/>
      <c r="E15" s="12"/>
    </row>
    <row r="16" spans="1:5" x14ac:dyDescent="0.25">
      <c r="A16" s="12"/>
      <c r="B16" s="12"/>
      <c r="C16" s="12"/>
      <c r="D16" s="30"/>
      <c r="E16" s="12"/>
    </row>
    <row r="17" spans="1:5" x14ac:dyDescent="0.25">
      <c r="A17" s="12">
        <v>11</v>
      </c>
      <c r="B17" s="12"/>
      <c r="C17" s="12"/>
      <c r="D17" s="30"/>
      <c r="E17" s="12"/>
    </row>
    <row r="18" spans="1:5" x14ac:dyDescent="0.25">
      <c r="A18" s="12">
        <v>12</v>
      </c>
      <c r="B18" s="12"/>
      <c r="C18" s="12"/>
      <c r="D18" s="12"/>
      <c r="E18" s="12"/>
    </row>
    <row r="19" spans="1:5" x14ac:dyDescent="0.25">
      <c r="A19" s="12">
        <v>13</v>
      </c>
      <c r="B19" s="12"/>
      <c r="C19" s="12"/>
      <c r="D19" s="30"/>
      <c r="E19" s="12"/>
    </row>
    <row r="20" spans="1:5" x14ac:dyDescent="0.25">
      <c r="A20" s="12">
        <v>14</v>
      </c>
      <c r="B20" s="12"/>
      <c r="C20" s="12"/>
      <c r="D20" s="30"/>
      <c r="E20" s="12"/>
    </row>
    <row r="21" spans="1:5" x14ac:dyDescent="0.25">
      <c r="A21" s="12">
        <v>15</v>
      </c>
      <c r="B21" s="12"/>
      <c r="C21" s="12"/>
      <c r="D21" s="30"/>
      <c r="E21" s="12"/>
    </row>
    <row r="22" spans="1:5" x14ac:dyDescent="0.25">
      <c r="A22" s="12">
        <v>16</v>
      </c>
      <c r="B22" s="12"/>
      <c r="C22" s="12"/>
      <c r="D22" s="30"/>
      <c r="E22" s="12"/>
    </row>
    <row r="23" spans="1:5" x14ac:dyDescent="0.25">
      <c r="A23" s="12">
        <v>17</v>
      </c>
      <c r="B23" s="12"/>
      <c r="C23" s="12"/>
      <c r="D23" s="30"/>
      <c r="E23" s="12"/>
    </row>
    <row r="24" spans="1:5" x14ac:dyDescent="0.25">
      <c r="A24" s="12">
        <v>18</v>
      </c>
      <c r="B24" s="12"/>
      <c r="C24" s="12"/>
      <c r="D24" s="30"/>
      <c r="E24" s="12"/>
    </row>
    <row r="25" spans="1:5" x14ac:dyDescent="0.25">
      <c r="A25" s="12">
        <v>18</v>
      </c>
      <c r="B25" s="12"/>
      <c r="C25" s="12"/>
      <c r="D25" s="30"/>
      <c r="E25" s="12"/>
    </row>
    <row r="26" spans="1:5" x14ac:dyDescent="0.25">
      <c r="A26" s="12">
        <v>19</v>
      </c>
      <c r="B26" s="12"/>
      <c r="C26" s="12"/>
      <c r="D26" s="30"/>
      <c r="E26" s="12"/>
    </row>
    <row r="27" spans="1:5" x14ac:dyDescent="0.25">
      <c r="A27" s="12">
        <v>20</v>
      </c>
      <c r="B27" s="12"/>
      <c r="C27" s="12"/>
      <c r="D27" s="30"/>
      <c r="E27" s="12"/>
    </row>
    <row r="28" spans="1:5" x14ac:dyDescent="0.25">
      <c r="A28" s="12">
        <v>21</v>
      </c>
      <c r="B28" s="12"/>
      <c r="C28" s="12"/>
      <c r="D28" s="30"/>
      <c r="E28" s="12"/>
    </row>
    <row r="29" spans="1:5" x14ac:dyDescent="0.25">
      <c r="A29" s="12">
        <v>22</v>
      </c>
      <c r="B29" s="12"/>
      <c r="C29" s="12"/>
      <c r="D29" s="30"/>
      <c r="E29" s="12"/>
    </row>
    <row r="30" spans="1:5" x14ac:dyDescent="0.25">
      <c r="A30" s="12">
        <v>23</v>
      </c>
      <c r="B30" s="12"/>
      <c r="C30" s="12"/>
      <c r="D30" s="30"/>
      <c r="E30" s="12"/>
    </row>
    <row r="31" spans="1:5" x14ac:dyDescent="0.25">
      <c r="A31" s="12">
        <v>24</v>
      </c>
      <c r="B31" s="12"/>
      <c r="C31" s="12"/>
      <c r="D31" s="30"/>
      <c r="E31" s="12"/>
    </row>
    <row r="32" spans="1:5" x14ac:dyDescent="0.25">
      <c r="A32" s="12">
        <v>25</v>
      </c>
      <c r="B32" s="12"/>
      <c r="C32" s="12"/>
      <c r="D32" s="30"/>
      <c r="E32" s="12"/>
    </row>
    <row r="33" spans="1:5" x14ac:dyDescent="0.25">
      <c r="A33" s="12">
        <v>26</v>
      </c>
      <c r="B33" s="12"/>
      <c r="C33" s="12"/>
      <c r="D33" s="30"/>
      <c r="E33" s="12"/>
    </row>
    <row r="34" spans="1:5" x14ac:dyDescent="0.25">
      <c r="A34" s="12">
        <v>27</v>
      </c>
      <c r="B34" s="12"/>
      <c r="C34" s="12"/>
      <c r="D34" s="30"/>
      <c r="E34" s="12"/>
    </row>
    <row r="35" spans="1:5" x14ac:dyDescent="0.25">
      <c r="A35" s="12">
        <v>28</v>
      </c>
      <c r="B35" s="12"/>
      <c r="C35" s="12"/>
      <c r="D35" s="30"/>
      <c r="E35" s="12"/>
    </row>
    <row r="36" spans="1:5" x14ac:dyDescent="0.25">
      <c r="A36" s="12">
        <v>29</v>
      </c>
      <c r="B36" s="12"/>
      <c r="C36" s="12"/>
      <c r="D36" s="30"/>
      <c r="E36" s="12"/>
    </row>
    <row r="37" spans="1:5" x14ac:dyDescent="0.25">
      <c r="A37" s="12"/>
      <c r="B37" s="12"/>
      <c r="C37" s="12"/>
      <c r="D37" s="30"/>
      <c r="E37" s="12"/>
    </row>
    <row r="38" spans="1:5" x14ac:dyDescent="0.25">
      <c r="A38" s="12"/>
      <c r="B38" s="12"/>
      <c r="C38" s="12"/>
      <c r="D38" s="30"/>
      <c r="E38" s="12"/>
    </row>
    <row r="39" spans="1:5" x14ac:dyDescent="0.25">
      <c r="A39" s="12"/>
      <c r="B39" s="12"/>
      <c r="C39" s="12"/>
      <c r="D39" s="30"/>
      <c r="E39" s="12"/>
    </row>
    <row r="40" spans="1:5" x14ac:dyDescent="0.25">
      <c r="A40" s="12"/>
      <c r="B40" s="12"/>
      <c r="C40" s="12"/>
      <c r="D40" s="30"/>
      <c r="E40" s="12"/>
    </row>
    <row r="41" spans="1:5" x14ac:dyDescent="0.25">
      <c r="A41" s="12"/>
      <c r="B41" s="12"/>
      <c r="C41" s="12"/>
      <c r="D41" s="30"/>
      <c r="E41" s="12"/>
    </row>
    <row r="42" spans="1:5" x14ac:dyDescent="0.25">
      <c r="A42" s="12"/>
      <c r="B42" s="12"/>
      <c r="C42" s="12"/>
      <c r="D42" s="30"/>
      <c r="E42" s="12"/>
    </row>
    <row r="43" spans="1:5" x14ac:dyDescent="0.25">
      <c r="D43" s="31"/>
    </row>
    <row r="44" spans="1:5" x14ac:dyDescent="0.25">
      <c r="D44" s="31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5"/>
  <sheetViews>
    <sheetView workbookViewId="0">
      <selection activeCell="D13" sqref="D13"/>
    </sheetView>
  </sheetViews>
  <sheetFormatPr defaultRowHeight="15" x14ac:dyDescent="0.25"/>
  <cols>
    <col min="1" max="1" width="4.7109375" customWidth="1"/>
    <col min="2" max="2" width="55" customWidth="1"/>
    <col min="3" max="3" width="10.42578125" customWidth="1"/>
    <col min="4" max="4" width="11.28515625" customWidth="1"/>
  </cols>
  <sheetData>
    <row r="1" spans="1:4" ht="15.75" x14ac:dyDescent="0.25">
      <c r="A1" s="1"/>
      <c r="B1" s="70" t="s">
        <v>73</v>
      </c>
      <c r="C1" s="70"/>
      <c r="D1" s="70"/>
    </row>
    <row r="2" spans="1:4" ht="15.75" x14ac:dyDescent="0.25">
      <c r="A2" s="1"/>
      <c r="B2" s="71" t="s">
        <v>33</v>
      </c>
      <c r="C2" s="71"/>
      <c r="D2" s="71"/>
    </row>
    <row r="3" spans="1:4" ht="15.75" x14ac:dyDescent="0.25">
      <c r="A3" s="1"/>
      <c r="B3" s="70" t="s">
        <v>51</v>
      </c>
      <c r="C3" s="70"/>
      <c r="D3" s="70"/>
    </row>
    <row r="4" spans="1:4" ht="26.25" x14ac:dyDescent="0.25">
      <c r="A4" s="7"/>
      <c r="B4" s="8" t="s">
        <v>0</v>
      </c>
      <c r="C4" s="7" t="s">
        <v>1</v>
      </c>
      <c r="D4" s="8" t="s">
        <v>28</v>
      </c>
    </row>
    <row r="5" spans="1:4" x14ac:dyDescent="0.25">
      <c r="A5" s="38"/>
      <c r="B5" s="39" t="s">
        <v>10</v>
      </c>
      <c r="C5" s="39"/>
      <c r="D5" s="38"/>
    </row>
    <row r="6" spans="1:4" x14ac:dyDescent="0.25">
      <c r="A6" s="38">
        <v>1</v>
      </c>
      <c r="B6" s="38" t="s">
        <v>117</v>
      </c>
      <c r="C6" s="38">
        <v>235</v>
      </c>
      <c r="D6" s="39">
        <f>C6</f>
        <v>235</v>
      </c>
    </row>
    <row r="7" spans="1:4" x14ac:dyDescent="0.25">
      <c r="A7" s="38"/>
      <c r="B7" s="39" t="s">
        <v>11</v>
      </c>
      <c r="C7" s="38"/>
      <c r="D7" s="38"/>
    </row>
    <row r="8" spans="1:4" x14ac:dyDescent="0.25">
      <c r="A8" s="38">
        <v>1</v>
      </c>
      <c r="B8" s="38" t="s">
        <v>120</v>
      </c>
      <c r="C8" s="38">
        <v>1700</v>
      </c>
      <c r="D8" s="39">
        <f>C8+D6</f>
        <v>1935</v>
      </c>
    </row>
    <row r="9" spans="1:4" x14ac:dyDescent="0.25">
      <c r="A9" s="43"/>
      <c r="B9" s="39" t="s">
        <v>12</v>
      </c>
      <c r="C9" s="40"/>
      <c r="D9" s="43"/>
    </row>
    <row r="10" spans="1:4" x14ac:dyDescent="0.25">
      <c r="A10" s="40">
        <v>1</v>
      </c>
      <c r="B10" s="38" t="s">
        <v>132</v>
      </c>
      <c r="C10" s="43">
        <v>1116</v>
      </c>
      <c r="D10" s="43">
        <f>C10+D8</f>
        <v>3051</v>
      </c>
    </row>
    <row r="11" spans="1:4" x14ac:dyDescent="0.25">
      <c r="A11" s="40"/>
      <c r="B11" s="39" t="s">
        <v>14</v>
      </c>
      <c r="C11" s="40"/>
      <c r="D11" s="43"/>
    </row>
    <row r="12" spans="1:4" x14ac:dyDescent="0.25">
      <c r="A12" s="40">
        <v>1</v>
      </c>
      <c r="B12" s="38" t="s">
        <v>117</v>
      </c>
      <c r="C12" s="40">
        <v>150</v>
      </c>
      <c r="D12" s="43">
        <f>C12+D10</f>
        <v>3201</v>
      </c>
    </row>
    <row r="13" spans="1:4" x14ac:dyDescent="0.25">
      <c r="A13" s="40"/>
      <c r="B13" s="38"/>
      <c r="C13" s="40"/>
      <c r="D13" s="43"/>
    </row>
    <row r="14" spans="1:4" x14ac:dyDescent="0.25">
      <c r="A14" s="40"/>
      <c r="B14" s="39"/>
      <c r="C14" s="43"/>
      <c r="D14" s="43"/>
    </row>
    <row r="15" spans="1:4" x14ac:dyDescent="0.25">
      <c r="A15" s="40"/>
      <c r="B15" s="39"/>
      <c r="C15" s="40"/>
      <c r="D15" s="40"/>
    </row>
    <row r="16" spans="1:4" x14ac:dyDescent="0.25">
      <c r="A16" s="40"/>
      <c r="B16" s="38"/>
      <c r="C16" s="40"/>
      <c r="D16" s="40"/>
    </row>
    <row r="17" spans="1:4" x14ac:dyDescent="0.25">
      <c r="A17" s="40"/>
      <c r="B17" s="38"/>
      <c r="C17" s="40"/>
      <c r="D17" s="43"/>
    </row>
    <row r="18" spans="1:4" x14ac:dyDescent="0.25">
      <c r="A18" s="40"/>
      <c r="B18" s="38"/>
      <c r="C18" s="40"/>
      <c r="D18" s="40"/>
    </row>
    <row r="19" spans="1:4" x14ac:dyDescent="0.25">
      <c r="A19" s="40"/>
      <c r="B19" s="39"/>
      <c r="C19" s="43"/>
      <c r="D19" s="43"/>
    </row>
    <row r="20" spans="1:4" x14ac:dyDescent="0.25">
      <c r="A20" s="40"/>
      <c r="B20" s="39"/>
      <c r="C20" s="40"/>
      <c r="D20" s="43"/>
    </row>
    <row r="21" spans="1:4" x14ac:dyDescent="0.25">
      <c r="A21" s="40"/>
      <c r="B21" s="38"/>
      <c r="C21" s="40"/>
      <c r="D21" s="43"/>
    </row>
    <row r="22" spans="1:4" x14ac:dyDescent="0.25">
      <c r="A22" s="40"/>
      <c r="B22" s="38"/>
      <c r="C22" s="40"/>
      <c r="D22" s="40"/>
    </row>
    <row r="23" spans="1:4" x14ac:dyDescent="0.25">
      <c r="A23" s="40"/>
      <c r="B23" s="39"/>
      <c r="C23" s="43"/>
      <c r="D23" s="43"/>
    </row>
    <row r="24" spans="1:4" x14ac:dyDescent="0.25">
      <c r="A24" s="40"/>
      <c r="B24" s="39"/>
      <c r="C24" s="43"/>
      <c r="D24" s="43"/>
    </row>
    <row r="25" spans="1:4" x14ac:dyDescent="0.25">
      <c r="A25" s="40"/>
      <c r="B25" s="38"/>
      <c r="C25" s="43"/>
      <c r="D25" s="43"/>
    </row>
    <row r="26" spans="1:4" x14ac:dyDescent="0.25">
      <c r="A26" s="40"/>
      <c r="B26" s="39"/>
      <c r="C26" s="40"/>
      <c r="D26" s="40"/>
    </row>
    <row r="27" spans="1:4" x14ac:dyDescent="0.25">
      <c r="A27" s="40"/>
      <c r="B27" s="38"/>
      <c r="C27" s="43"/>
      <c r="D27" s="43"/>
    </row>
    <row r="28" spans="1:4" x14ac:dyDescent="0.25">
      <c r="A28" s="40"/>
      <c r="B28" s="39"/>
      <c r="C28" s="40"/>
      <c r="D28" s="40"/>
    </row>
    <row r="29" spans="1:4" x14ac:dyDescent="0.25">
      <c r="A29" s="40"/>
      <c r="B29" s="38"/>
      <c r="C29" s="40"/>
      <c r="D29" s="43"/>
    </row>
    <row r="30" spans="1:4" x14ac:dyDescent="0.25">
      <c r="A30" s="40"/>
      <c r="B30" s="39"/>
      <c r="C30" s="43"/>
      <c r="D30" s="43"/>
    </row>
    <row r="31" spans="1:4" x14ac:dyDescent="0.25">
      <c r="A31" s="40"/>
      <c r="B31" s="39"/>
      <c r="C31" s="40"/>
      <c r="D31" s="40"/>
    </row>
    <row r="32" spans="1:4" x14ac:dyDescent="0.25">
      <c r="A32" s="40"/>
      <c r="B32" s="38"/>
      <c r="C32" s="40"/>
      <c r="D32" s="43"/>
    </row>
    <row r="33" spans="1:4" x14ac:dyDescent="0.25">
      <c r="A33" s="40"/>
      <c r="B33" s="39"/>
      <c r="C33" s="43"/>
      <c r="D33" s="43"/>
    </row>
    <row r="34" spans="1:4" x14ac:dyDescent="0.25">
      <c r="A34" s="40"/>
      <c r="B34" s="38"/>
      <c r="C34" s="40"/>
      <c r="D34" s="40"/>
    </row>
    <row r="35" spans="1:4" x14ac:dyDescent="0.25">
      <c r="A35" s="40"/>
      <c r="B35" s="39"/>
      <c r="C35" s="43"/>
      <c r="D35" s="43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Заявления жителей</vt:lpstr>
      <vt:lpstr>Допол.раб.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2014-01-23T05:54:48Z</cp:lastPrinted>
  <dcterms:created xsi:type="dcterms:W3CDTF">2011-07-25T05:21:17Z</dcterms:created>
  <dcterms:modified xsi:type="dcterms:W3CDTF">2023-01-26T04:06:22Z</dcterms:modified>
</cp:coreProperties>
</file>