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Заявления жителей" sheetId="8" r:id="rId8"/>
    <sheet name="Дополн.работы" sheetId="9" r:id="rId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5"/>
  <c r="M24"/>
  <c r="D16" i="3" l="1"/>
  <c r="D20" i="4"/>
  <c r="C20"/>
  <c r="D50" i="6"/>
  <c r="C50"/>
  <c r="D38" i="2"/>
  <c r="C38"/>
  <c r="D70" i="1"/>
  <c r="C70"/>
  <c r="D16" i="4"/>
  <c r="C16"/>
  <c r="D45" i="6"/>
  <c r="C45"/>
  <c r="C44"/>
  <c r="C43"/>
  <c r="D33" i="2"/>
  <c r="C60" i="1"/>
  <c r="D14" i="3"/>
  <c r="C14"/>
  <c r="D12" i="4"/>
  <c r="D41" i="6"/>
  <c r="C41"/>
  <c r="C39"/>
  <c r="C43" i="1"/>
  <c r="C46" s="1"/>
  <c r="J12" i="5"/>
  <c r="D12" i="9"/>
  <c r="C12"/>
  <c r="D10" i="4"/>
  <c r="C36" i="6"/>
  <c r="C32"/>
  <c r="D31" i="2"/>
  <c r="C29"/>
  <c r="C39" i="1"/>
  <c r="I11" i="5"/>
  <c r="C27" i="6" l="1"/>
  <c r="C30" s="1"/>
  <c r="C32" i="1"/>
  <c r="C25" i="6" l="1"/>
  <c r="C8" i="3" l="1"/>
  <c r="D8" s="1"/>
  <c r="D10" s="1"/>
  <c r="G16" i="5"/>
  <c r="D6" i="9" l="1"/>
  <c r="D8" s="1"/>
  <c r="C22" i="2" l="1"/>
  <c r="C19" i="6" l="1"/>
  <c r="C18" i="2"/>
  <c r="D6" i="4" l="1"/>
  <c r="D8" s="1"/>
  <c r="C16" i="6"/>
  <c r="C17" s="1"/>
  <c r="D13" i="2"/>
  <c r="D18" s="1"/>
  <c r="D22" s="1"/>
  <c r="D24" s="1"/>
  <c r="D29" s="1"/>
  <c r="C13"/>
  <c r="C22" i="1"/>
  <c r="C12" i="6" l="1"/>
  <c r="C14" i="1"/>
  <c r="C7" i="6" l="1"/>
  <c r="C6"/>
  <c r="C9" i="1"/>
  <c r="D9" s="1"/>
  <c r="D14" s="1"/>
  <c r="D22" s="1"/>
  <c r="D24" s="1"/>
  <c r="D26" s="1"/>
  <c r="D28" s="1"/>
  <c r="D32" s="1"/>
  <c r="D39" s="1"/>
  <c r="D46" s="1"/>
  <c r="D60" s="1"/>
  <c r="J9" i="5" l="1"/>
  <c r="B9" l="1"/>
  <c r="C8" i="6" l="1"/>
  <c r="D8" s="1"/>
  <c r="D12" s="1"/>
  <c r="D17" s="1"/>
  <c r="D19" s="1"/>
  <c r="D21" s="1"/>
  <c r="D25" s="1"/>
  <c r="D30" s="1"/>
  <c r="D36" s="1"/>
  <c r="E4" i="5" l="1"/>
  <c r="N12"/>
  <c r="M4"/>
  <c r="L4"/>
  <c r="K4"/>
  <c r="J4"/>
  <c r="I4"/>
  <c r="H4"/>
  <c r="G4"/>
  <c r="F4"/>
  <c r="D4"/>
  <c r="C4"/>
  <c r="B4"/>
  <c r="M14"/>
  <c r="N20"/>
  <c r="H9"/>
  <c r="G9"/>
  <c r="D14"/>
  <c r="L14"/>
  <c r="K14"/>
  <c r="J14"/>
  <c r="I14"/>
  <c r="H14"/>
  <c r="G14"/>
  <c r="F14"/>
  <c r="E14"/>
  <c r="N22"/>
  <c r="N21"/>
  <c r="M19"/>
  <c r="L19"/>
  <c r="K19"/>
  <c r="J19"/>
  <c r="J24" s="1"/>
  <c r="I19"/>
  <c r="H19"/>
  <c r="G19"/>
  <c r="F19"/>
  <c r="E19"/>
  <c r="D19"/>
  <c r="C19"/>
  <c r="B19"/>
  <c r="N18"/>
  <c r="N17"/>
  <c r="N8"/>
  <c r="C14"/>
  <c r="L9"/>
  <c r="K9"/>
  <c r="I9"/>
  <c r="F9"/>
  <c r="E9"/>
  <c r="D9"/>
  <c r="C9"/>
  <c r="B14"/>
  <c r="B24" l="1"/>
  <c r="G24"/>
  <c r="K24"/>
  <c r="F24"/>
  <c r="I24"/>
  <c r="C24"/>
  <c r="H24"/>
  <c r="L24"/>
  <c r="E24"/>
  <c r="D24"/>
  <c r="N19"/>
  <c r="D38" i="3"/>
  <c r="D43" s="1"/>
  <c r="D45" s="1"/>
  <c r="D47" s="1"/>
  <c r="N6" i="5"/>
  <c r="N23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<sst xmlns="http://schemas.openxmlformats.org/spreadsheetml/2006/main" count="276" uniqueCount="186">
  <si>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</si>
  <si>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</si>
  <si>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</si>
  <si>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</si>
  <si>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</si>
  <si>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</si>
  <si>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</si>
  <si>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</si>
  <si>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</si>
  <si>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</si>
  <si>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</si>
  <si>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</si>
  <si>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</si>
  <si>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</si>
  <si>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</si>
  <si>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</si>
  <si>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</si>
  <si>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</si>
  <si>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</si>
  <si>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</si>
  <si>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</si>
  <si>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</si>
  <si>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</si>
  <si>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</si>
  <si>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</si>
  <si>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</si>
  <si>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</si>
  <si>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</si>
  <si>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</si>
  <si>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</si>
  <si>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</si>
  <si>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</si>
  <si>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</si>
  <si>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</si>
  <si>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</si>
  <si>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</si>
  <si>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</si>
  <si>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</si>
  <si>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</si>
  <si>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</si>
  <si>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</si>
  <si>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</si>
  <si>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</si>
  <si>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</si>
  <si>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</si>
  <si>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</si>
  <si>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</si>
  <si>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</si>
  <si>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1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</si>
  <si>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</si>
  <si>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</si>
  <si>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</si>
  <si>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</si>
  <si>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</si>
  <si>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</si>
  <si>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</si>
  <si>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уборка придом. территории</t>
  </si>
  <si>
    <t>7. Расходы по содержанию УК</t>
  </si>
  <si>
    <t>Директор ООО УК "Крокус"</t>
  </si>
  <si>
    <t>Дезинфекция</t>
  </si>
  <si>
    <t>Лицевой счёт  2021г</t>
  </si>
  <si>
    <t>Итого за январь</t>
  </si>
  <si>
    <t>Лицевой счет. Сводный расчет  2022г</t>
  </si>
  <si>
    <t>Прочистка центрального стояка канализации</t>
  </si>
  <si>
    <t>Прочистка центрального стояка канализации в квартире №38</t>
  </si>
  <si>
    <t>Установка перемычки вместо отопительного прибора Квартира №59</t>
  </si>
  <si>
    <t>Лицевой счёт  2022г</t>
  </si>
  <si>
    <t>Демонтаж горелых пакетных выключателей Квартира №133,139,140</t>
  </si>
  <si>
    <t>Ремонт светильников. Замена лампочек и схем. Подъезд №2,13,7</t>
  </si>
  <si>
    <t>Лицевой счёт 2022г</t>
  </si>
  <si>
    <t>Прочистка стояка канализации в кухне Квартира №135</t>
  </si>
  <si>
    <t>Прочистка стояка канализации в кухне Квартира №143</t>
  </si>
  <si>
    <t>Устранение течи на стояке отопления Квартира №88</t>
  </si>
  <si>
    <t>Итого за февраль</t>
  </si>
  <si>
    <t>Работы ППР замена лампочек и схем Подъезд №1</t>
  </si>
  <si>
    <t>Демонтаж горелых пакетных выключателей ВРУ №4</t>
  </si>
  <si>
    <t>Устранение течи на стояке ХВС в подвале</t>
  </si>
  <si>
    <t>Обход подвала на предмет утечек. Утечки устранены</t>
  </si>
  <si>
    <t>Замена участка трубы на стояке отопления в подвале</t>
  </si>
  <si>
    <t>Устранение течи на стояке отопления в подвале</t>
  </si>
  <si>
    <t>Ремонт стояка отопления в подвале</t>
  </si>
  <si>
    <t>прочистка стояка канализации</t>
  </si>
  <si>
    <t>Итого за март</t>
  </si>
  <si>
    <t>Очистка снега и наледи с крыши</t>
  </si>
  <si>
    <t>Прочистка сливной воронки на крыше. Отогрев водосточных труб подъезды1-14</t>
  </si>
  <si>
    <t>Очистка снега и наледи подъездных козырьков</t>
  </si>
  <si>
    <t>Отогрев водосточных труб</t>
  </si>
  <si>
    <t>Очистка сливной воронки от снега и наледи</t>
  </si>
  <si>
    <t>Очистка сливного жолоба от снега и наледи</t>
  </si>
  <si>
    <t>Уборка снежных шапок и наледи с крыши</t>
  </si>
  <si>
    <t>Замена горелого автомата в электро щите квартира №66</t>
  </si>
  <si>
    <t>Замена лампочек в тамбуре 3 шт Подъезд №4</t>
  </si>
  <si>
    <t>Ремонт светильников. Замена лампочек и схем. Подъезд №1,2,3,4,6</t>
  </si>
  <si>
    <t>Замена стояков ГВС, ХВС канализации Квартира №88,90,92,94</t>
  </si>
  <si>
    <t>Отключение подъездного отопления</t>
  </si>
  <si>
    <t>Установка сливных желобов на подъездные козырьки. Все подъезды</t>
  </si>
  <si>
    <t>Установка замка на люк чердака</t>
  </si>
  <si>
    <t>Ремонт мягкой кровли над квартирой №41</t>
  </si>
  <si>
    <t>Итого за апрель</t>
  </si>
  <si>
    <t>Ремонт светильника. Замена лампочки и предохранителя Подъезд №2,8</t>
  </si>
  <si>
    <t>Отключение отопления</t>
  </si>
  <si>
    <t>Демонтаж сливного желуба на балконе. Квартира №186</t>
  </si>
  <si>
    <t>Ремонт крылец подъездов №11,12</t>
  </si>
  <si>
    <t>Итого за май</t>
  </si>
  <si>
    <t>Замена лампочки в тамбуре. Подъезд №2</t>
  </si>
  <si>
    <t>Замена центрального стояка отопления квартира №57-55</t>
  </si>
  <si>
    <t>Вывоз крупногабаритного мусора</t>
  </si>
  <si>
    <t xml:space="preserve">Обход подвала на предмет утечек. </t>
  </si>
  <si>
    <t>Ремонт мягкой кровли над подъездом №11</t>
  </si>
  <si>
    <t>Скос травы на придомовой территории</t>
  </si>
  <si>
    <t>Автовышка 3 часа. Поднятия железа на крышу</t>
  </si>
  <si>
    <t>Итого за июнь</t>
  </si>
  <si>
    <t>Закрытие чердачных люков на замки. Ремонт проушан</t>
  </si>
  <si>
    <t>Работы ППР</t>
  </si>
  <si>
    <t>Техническое обслуживание подъездного освещения. Замена лампочек и предохранителя. Подъезд №8</t>
  </si>
  <si>
    <t>Итого за июль</t>
  </si>
  <si>
    <t>Частичный ремонт кровли. Закатка бикростом примыканий огрождения к кровли Подъезд №8</t>
  </si>
  <si>
    <t>Обход подвалов на предмет утечек</t>
  </si>
  <si>
    <t>Ремонт канализации в подвале Подъезд №12</t>
  </si>
  <si>
    <t>Итого за август</t>
  </si>
  <si>
    <t>Ремонт мягкой кровли над квартирой №83</t>
  </si>
  <si>
    <t>Ремонт водосточной трубы</t>
  </si>
  <si>
    <t>Техническое обслуживание подъездного освещения. Замена лампочек и предохранителя. Подъезд №5,4</t>
  </si>
  <si>
    <t>Автовышка 1,5 часа</t>
  </si>
  <si>
    <t>Ремонт фасадного освещения. Подъезд №4</t>
  </si>
  <si>
    <t>Автовышка 2,5 часа</t>
  </si>
  <si>
    <t>Прочистка канализационного стояка</t>
  </si>
  <si>
    <t>Запуск системы отопления</t>
  </si>
  <si>
    <t>Устранение течи на стояке ГВС Квартира №96</t>
  </si>
  <si>
    <t>Прочистка канализационного стояка Кв №173</t>
  </si>
  <si>
    <t>Итого за сентябрь</t>
  </si>
  <si>
    <t>Ремонт водосточных ливневых труб Подъезд №12</t>
  </si>
  <si>
    <t xml:space="preserve">Ремонт светильников. Замена лампочек и схем Подъезд №12,13   </t>
  </si>
  <si>
    <t>Ремонт фасадного освещения. Подъезд №2</t>
  </si>
  <si>
    <t>Замена лампочки в тамбуре Подъезд №2</t>
  </si>
  <si>
    <t>Замена канализационного стояка Квартира №48</t>
  </si>
  <si>
    <t>Дезинсекция</t>
  </si>
  <si>
    <t xml:space="preserve">Автовышка 1 час </t>
  </si>
  <si>
    <t>Устранение течи на стояке ГВС Квартира №127</t>
  </si>
  <si>
    <t>Замена участка трубы на стояке ХВС в подвале</t>
  </si>
  <si>
    <t>Прочистка канализации Подъезд №1,2,3,5  подвал</t>
  </si>
  <si>
    <t>Прочистка канализации Квартира №82</t>
  </si>
  <si>
    <t>Итого за октябрь</t>
  </si>
  <si>
    <t>Работы ППР. Замена лампочки Подъезд №1-4</t>
  </si>
  <si>
    <t>Ремонт светильника. Замена лампочки и схемы Подъезд №8,7,4</t>
  </si>
  <si>
    <t>Замена горелого автомата в электро щите квартира №62</t>
  </si>
  <si>
    <t>Ремонт теплоузла подъездов №1,2,3</t>
  </si>
  <si>
    <t>Изготовление и установка балконного козырька Квартира №186</t>
  </si>
  <si>
    <t>Автовышка 4 часов</t>
  </si>
  <si>
    <t>Запуск подъездного отопления</t>
  </si>
  <si>
    <t>Развоздушка отопления Квартира №153</t>
  </si>
  <si>
    <t>Частичный ремонт канализации, чистка подвала Подъезд №12</t>
  </si>
  <si>
    <t>Замена тройника на стояке отопления в подвале</t>
  </si>
  <si>
    <t>Прочистка стояка канализации Квартира №188</t>
  </si>
  <si>
    <t>Установка заглушки на стояк отопления в подвале</t>
  </si>
  <si>
    <t>Замена крана на стояке отопления. Чистка канализации в подъезде. Квартира №114</t>
  </si>
  <si>
    <t>Обход подвала на предмет утечек</t>
  </si>
  <si>
    <t>Устранение течи на стояке отопления Квартира №190</t>
  </si>
  <si>
    <t>Отогрев ГВС в подвале Квартира №117</t>
  </si>
  <si>
    <t>Отогрев ХВС  в подвале Квартира №118</t>
  </si>
  <si>
    <t>Крепеж металлического кожуха в подъезде</t>
  </si>
  <si>
    <t>Итого за ноябрь</t>
  </si>
  <si>
    <t>Снятие водосточных желобов</t>
  </si>
  <si>
    <t>Ремонт светильников. Замена лампочеки схем Подъезд№5,3</t>
  </si>
  <si>
    <t>Замена лампочек в тамбурах и подъезде Подъезд №8</t>
  </si>
  <si>
    <t>Итоо за ноябрь</t>
  </si>
  <si>
    <t>Ремонт подъездного отопления в подвале</t>
  </si>
  <si>
    <t>Ремонт теплового узла Подъезд №1,2</t>
  </si>
  <si>
    <t>Частичный ремонт стояка отопления Квартира №66</t>
  </si>
  <si>
    <t>Устранение течи на стояке ХВС Квартира №148</t>
  </si>
  <si>
    <t>Чистка канализации в подвале Подъезд №14</t>
  </si>
  <si>
    <t>Установка перемычки на стояк отопления Квартира №101</t>
  </si>
  <si>
    <t>Устранение течи на стояке отопления Квартира №101</t>
  </si>
  <si>
    <t>Отогрев канализационных труб на крыше</t>
  </si>
  <si>
    <t>Прочитка канализации Квартира №128</t>
  </si>
  <si>
    <t>Прочитка канализации с подвала в колодец Подъезд №12</t>
  </si>
  <si>
    <t>Итого за декабрь</t>
  </si>
  <si>
    <t>Удаление куржака на крыше Квартира №131</t>
  </si>
  <si>
    <t>Ремонт металлического огорождения в подъезде Подъезд №13</t>
  </si>
  <si>
    <t>Ремонт дверного доводчика Подъезд №3</t>
  </si>
  <si>
    <t>Ремонт светильника замена лампочки и предохранителя Подъезд №1</t>
  </si>
  <si>
    <t>Ремонт светильника замена лампочки и схемы Подъезд №10</t>
  </si>
  <si>
    <t>Работы ППР Подъезд №1-14</t>
  </si>
  <si>
    <t>Замена стояка отопления в спальне Квартира №125,129,127</t>
  </si>
  <si>
    <t>Замена отопительного прибора Квартира №101</t>
  </si>
  <si>
    <t>Ремонт полового покрытия Квартира №117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</si>
</sst>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/>
    <xf numFmtId="2" fontId="9" fillId="0" borderId="1" xfId="0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opLeftCell="A43" workbookViewId="0">
      <selection activeCell="B62" sqref="B62:C69"/>
    </sheetView>
  </sheetViews>
  <sheetFormatPr defaultRowHeight="15"/>
  <cols>
    <col min="1" max="1" width="5" customWidth="1"/>
    <col min="2" max="2" width="47.8554687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0" t="s">
        <v>60</v>
      </c>
      <c r="C1" s="70"/>
      <c r="D1" s="70"/>
      <c r="E1" s="6"/>
      <c r="F1" s="6"/>
      <c r="G1" s="6"/>
      <c r="H1" s="6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69" t="s">
        <v>4</v>
      </c>
      <c r="C3" s="69"/>
      <c r="D3" s="69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>
      <c r="A5" s="34"/>
      <c r="B5" s="3" t="s">
        <v>2</v>
      </c>
      <c r="C5" s="34"/>
      <c r="D5" s="35"/>
      <c r="E5" s="1"/>
      <c r="F5" s="1"/>
    </row>
    <row r="6" spans="1:8">
      <c r="A6" s="34">
        <v>1</v>
      </c>
      <c r="B6" s="34" t="s">
        <v>63</v>
      </c>
      <c r="C6" s="34">
        <v>2232</v>
      </c>
      <c r="D6" s="35"/>
      <c r="E6" s="1"/>
      <c r="F6" s="1"/>
    </row>
    <row r="7" spans="1:8" ht="30">
      <c r="A7" s="34">
        <v>2</v>
      </c>
      <c r="B7" s="34" t="s">
        <v>64</v>
      </c>
      <c r="C7" s="34">
        <v>2232</v>
      </c>
      <c r="D7" s="35"/>
      <c r="E7" s="1"/>
      <c r="F7" s="1"/>
    </row>
    <row r="8" spans="1:8" ht="30">
      <c r="A8" s="34">
        <v>3</v>
      </c>
      <c r="B8" s="34" t="s">
        <v>65</v>
      </c>
      <c r="C8" s="34">
        <v>892</v>
      </c>
      <c r="D8" s="34"/>
      <c r="E8" s="1"/>
      <c r="F8" s="1"/>
    </row>
    <row r="9" spans="1:8">
      <c r="A9" s="34"/>
      <c r="B9" s="35" t="s">
        <v>61</v>
      </c>
      <c r="C9" s="35">
        <f>SUM(C6:C8)</f>
        <v>5356</v>
      </c>
      <c r="D9" s="35">
        <f>C9</f>
        <v>5356</v>
      </c>
      <c r="E9" s="1"/>
      <c r="F9" s="1"/>
    </row>
    <row r="10" spans="1:8">
      <c r="A10" s="34"/>
      <c r="B10" s="35" t="s">
        <v>7</v>
      </c>
      <c r="C10" s="34"/>
      <c r="D10" s="34"/>
      <c r="E10" s="1"/>
      <c r="F10" s="1"/>
    </row>
    <row r="11" spans="1:8" ht="30">
      <c r="A11" s="34">
        <v>1</v>
      </c>
      <c r="B11" s="34" t="s">
        <v>70</v>
      </c>
      <c r="C11" s="34">
        <v>1116</v>
      </c>
      <c r="D11" s="35"/>
      <c r="E11" s="1"/>
      <c r="F11" s="1"/>
    </row>
    <row r="12" spans="1:8" s="5" customFormat="1" ht="30">
      <c r="A12" s="34">
        <v>2</v>
      </c>
      <c r="B12" s="34" t="s">
        <v>71</v>
      </c>
      <c r="C12" s="34">
        <v>1488</v>
      </c>
      <c r="D12" s="35"/>
      <c r="E12" s="4"/>
      <c r="F12" s="4"/>
    </row>
    <row r="13" spans="1:8" s="5" customFormat="1" ht="30">
      <c r="A13" s="34">
        <v>3</v>
      </c>
      <c r="B13" s="34" t="s">
        <v>72</v>
      </c>
      <c r="C13" s="34">
        <v>1818</v>
      </c>
      <c r="D13" s="35"/>
      <c r="E13" s="4"/>
      <c r="F13" s="4"/>
    </row>
    <row r="14" spans="1:8">
      <c r="A14" s="34"/>
      <c r="B14" s="35" t="s">
        <v>73</v>
      </c>
      <c r="C14" s="35">
        <f>SUM(C11:C13)</f>
        <v>4422</v>
      </c>
      <c r="D14" s="35">
        <f>C14+D9</f>
        <v>9778</v>
      </c>
      <c r="E14" s="1"/>
      <c r="F14" s="1"/>
    </row>
    <row r="15" spans="1:8">
      <c r="A15" s="34"/>
      <c r="B15" s="35" t="s">
        <v>3</v>
      </c>
      <c r="C15" s="34"/>
      <c r="D15" s="35"/>
      <c r="E15" s="1"/>
      <c r="F15" s="1"/>
    </row>
    <row r="16" spans="1:8">
      <c r="A16" s="34">
        <v>1</v>
      </c>
      <c r="B16" s="34" t="s">
        <v>76</v>
      </c>
      <c r="C16" s="34">
        <v>1488</v>
      </c>
      <c r="D16" s="35"/>
      <c r="E16" s="1"/>
      <c r="F16" s="1"/>
    </row>
    <row r="17" spans="1:6" ht="30">
      <c r="A17" s="34">
        <v>2</v>
      </c>
      <c r="B17" s="34" t="s">
        <v>77</v>
      </c>
      <c r="C17" s="34">
        <v>3698</v>
      </c>
      <c r="D17" s="35"/>
      <c r="E17" s="1"/>
      <c r="F17" s="1"/>
    </row>
    <row r="18" spans="1:6" ht="30">
      <c r="A18" s="34">
        <v>3</v>
      </c>
      <c r="B18" s="34" t="s">
        <v>78</v>
      </c>
      <c r="C18" s="34">
        <v>1666</v>
      </c>
      <c r="D18" s="35"/>
      <c r="E18" s="1"/>
      <c r="F18" s="1"/>
    </row>
    <row r="19" spans="1:6" s="5" customFormat="1">
      <c r="A19" s="34">
        <v>4</v>
      </c>
      <c r="B19" s="34" t="s">
        <v>79</v>
      </c>
      <c r="C19" s="34">
        <v>1488</v>
      </c>
      <c r="D19" s="35"/>
      <c r="E19" s="4"/>
      <c r="F19" s="4"/>
    </row>
    <row r="20" spans="1:6" s="5" customFormat="1">
      <c r="A20" s="34">
        <v>5</v>
      </c>
      <c r="B20" s="34" t="s">
        <v>80</v>
      </c>
      <c r="C20" s="34">
        <v>2582</v>
      </c>
      <c r="D20" s="35"/>
      <c r="E20" s="4"/>
      <c r="F20" s="4"/>
    </row>
    <row r="21" spans="1:6">
      <c r="A21" s="34">
        <v>6</v>
      </c>
      <c r="B21" s="34" t="s">
        <v>81</v>
      </c>
      <c r="C21" s="34">
        <v>1116</v>
      </c>
      <c r="D21" s="35"/>
      <c r="E21" s="1"/>
      <c r="F21" s="1"/>
    </row>
    <row r="22" spans="1:6">
      <c r="A22" s="34"/>
      <c r="B22" s="35" t="s">
        <v>82</v>
      </c>
      <c r="C22" s="35">
        <f>SUM(C16:C21)</f>
        <v>12038</v>
      </c>
      <c r="D22" s="35">
        <f>C22+D14</f>
        <v>21816</v>
      </c>
      <c r="E22" s="1"/>
      <c r="F22" s="1"/>
    </row>
    <row r="23" spans="1:6">
      <c r="A23" s="34"/>
      <c r="B23" s="35" t="s">
        <v>9</v>
      </c>
      <c r="C23" s="34"/>
      <c r="D23" s="35"/>
      <c r="E23" s="1"/>
      <c r="F23" s="1"/>
    </row>
    <row r="24" spans="1:6">
      <c r="A24" s="34">
        <v>1</v>
      </c>
      <c r="B24" s="34" t="s">
        <v>94</v>
      </c>
      <c r="C24" s="34">
        <v>1116</v>
      </c>
      <c r="D24" s="35">
        <f>C24+D22</f>
        <v>22932</v>
      </c>
      <c r="E24" s="1"/>
      <c r="F24" s="1"/>
    </row>
    <row r="25" spans="1:6">
      <c r="A25" s="34"/>
      <c r="B25" s="35" t="s">
        <v>10</v>
      </c>
      <c r="C25" s="40"/>
      <c r="D25" s="35"/>
      <c r="E25" s="1"/>
      <c r="F25" s="1"/>
    </row>
    <row r="26" spans="1:6">
      <c r="A26" s="34">
        <v>1</v>
      </c>
      <c r="B26" s="34" t="s">
        <v>100</v>
      </c>
      <c r="C26" s="41">
        <v>1488</v>
      </c>
      <c r="D26" s="35">
        <f>C26+D24</f>
        <v>24420</v>
      </c>
      <c r="E26" s="1"/>
      <c r="F26" s="1"/>
    </row>
    <row r="27" spans="1:6">
      <c r="A27" s="34"/>
      <c r="B27" s="35" t="s">
        <v>11</v>
      </c>
      <c r="C27" s="34"/>
      <c r="D27" s="34"/>
      <c r="E27" s="1"/>
      <c r="F27" s="1"/>
    </row>
    <row r="28" spans="1:6" s="5" customFormat="1">
      <c r="A28" s="34">
        <v>1</v>
      </c>
      <c r="B28" s="34" t="s">
        <v>107</v>
      </c>
      <c r="C28" s="35">
        <v>744</v>
      </c>
      <c r="D28" s="35">
        <f>C28+D26</f>
        <v>25164</v>
      </c>
      <c r="E28" s="4"/>
      <c r="F28" s="4"/>
    </row>
    <row r="29" spans="1:6" s="5" customFormat="1">
      <c r="A29" s="34"/>
      <c r="B29" s="35" t="s">
        <v>13</v>
      </c>
      <c r="C29" s="34"/>
      <c r="D29" s="35"/>
      <c r="E29" s="4"/>
      <c r="F29" s="4"/>
    </row>
    <row r="30" spans="1:6">
      <c r="A30" s="34">
        <v>1</v>
      </c>
      <c r="B30" s="34" t="s">
        <v>117</v>
      </c>
      <c r="C30" s="34">
        <v>744</v>
      </c>
      <c r="D30" s="35"/>
      <c r="E30" s="1"/>
      <c r="F30" s="1"/>
    </row>
    <row r="31" spans="1:6">
      <c r="A31" s="34">
        <v>2</v>
      </c>
      <c r="B31" s="34" t="s">
        <v>118</v>
      </c>
      <c r="C31" s="34">
        <v>6385.6</v>
      </c>
      <c r="D31" s="34"/>
      <c r="E31" s="1"/>
      <c r="F31" s="1"/>
    </row>
    <row r="32" spans="1:6">
      <c r="A32" s="34"/>
      <c r="B32" s="35" t="s">
        <v>119</v>
      </c>
      <c r="C32" s="35">
        <f>SUM(C30:C31)</f>
        <v>7129.6</v>
      </c>
      <c r="D32" s="35">
        <f>C32+D28</f>
        <v>32293.599999999999</v>
      </c>
      <c r="E32" s="1"/>
      <c r="F32" s="1"/>
    </row>
    <row r="33" spans="1:6">
      <c r="A33" s="34"/>
      <c r="B33" s="35" t="s">
        <v>14</v>
      </c>
      <c r="C33" s="34"/>
      <c r="D33" s="34"/>
      <c r="E33" s="1"/>
      <c r="F33" s="1"/>
    </row>
    <row r="34" spans="1:6">
      <c r="A34" s="34">
        <v>1</v>
      </c>
      <c r="B34" s="34" t="s">
        <v>126</v>
      </c>
      <c r="C34" s="34">
        <v>2976</v>
      </c>
      <c r="D34" s="35"/>
      <c r="E34" s="1"/>
      <c r="F34" s="1"/>
    </row>
    <row r="35" spans="1:6">
      <c r="A35" s="34">
        <v>2</v>
      </c>
      <c r="B35" s="34" t="s">
        <v>127</v>
      </c>
      <c r="C35" s="34">
        <v>1488</v>
      </c>
      <c r="D35" s="35"/>
      <c r="E35" s="1"/>
      <c r="F35" s="1"/>
    </row>
    <row r="36" spans="1:6">
      <c r="A36" s="34">
        <v>3</v>
      </c>
      <c r="B36" s="34" t="s">
        <v>117</v>
      </c>
      <c r="C36" s="34">
        <v>744</v>
      </c>
      <c r="D36" s="35"/>
      <c r="E36" s="1"/>
      <c r="F36" s="1"/>
    </row>
    <row r="37" spans="1:6">
      <c r="A37" s="34">
        <v>4</v>
      </c>
      <c r="B37" s="34" t="s">
        <v>128</v>
      </c>
      <c r="C37" s="34">
        <v>372</v>
      </c>
      <c r="D37" s="35"/>
      <c r="E37" s="1"/>
      <c r="F37" s="1"/>
    </row>
    <row r="38" spans="1:6">
      <c r="A38" s="34">
        <v>5</v>
      </c>
      <c r="B38" s="34" t="s">
        <v>129</v>
      </c>
      <c r="C38" s="34">
        <v>744</v>
      </c>
      <c r="D38" s="35"/>
      <c r="E38" s="1"/>
      <c r="F38" s="1"/>
    </row>
    <row r="39" spans="1:6">
      <c r="A39" s="34"/>
      <c r="B39" s="35" t="s">
        <v>130</v>
      </c>
      <c r="C39" s="35">
        <f>SUM(C34:C38)</f>
        <v>6324</v>
      </c>
      <c r="D39" s="35">
        <f>C39+D32</f>
        <v>38617.599999999999</v>
      </c>
      <c r="E39" s="1"/>
      <c r="F39" s="1"/>
    </row>
    <row r="40" spans="1:6">
      <c r="A40" s="34"/>
      <c r="B40" s="35" t="s">
        <v>15</v>
      </c>
      <c r="C40" s="35"/>
      <c r="D40" s="35"/>
      <c r="E40" s="1"/>
      <c r="F40" s="1"/>
    </row>
    <row r="41" spans="1:6">
      <c r="A41" s="34">
        <v>1</v>
      </c>
      <c r="B41" s="34" t="s">
        <v>138</v>
      </c>
      <c r="C41" s="34">
        <v>1386</v>
      </c>
      <c r="D41" s="35"/>
      <c r="E41" s="1"/>
      <c r="F41" s="1"/>
    </row>
    <row r="42" spans="1:6">
      <c r="A42" s="34">
        <v>2</v>
      </c>
      <c r="B42" s="34" t="s">
        <v>139</v>
      </c>
      <c r="C42" s="34">
        <v>5607.33</v>
      </c>
      <c r="D42" s="35"/>
      <c r="E42" s="1"/>
      <c r="F42" s="1"/>
    </row>
    <row r="43" spans="1:6">
      <c r="A43" s="34">
        <v>3</v>
      </c>
      <c r="B43" s="34" t="s">
        <v>140</v>
      </c>
      <c r="C43" s="34">
        <f>3348+1860+1674</f>
        <v>6882</v>
      </c>
      <c r="D43" s="35"/>
      <c r="E43" s="1"/>
      <c r="F43" s="1"/>
    </row>
    <row r="44" spans="1:6">
      <c r="A44" s="34">
        <v>4</v>
      </c>
      <c r="B44" s="34" t="s">
        <v>117</v>
      </c>
      <c r="C44" s="34">
        <v>744</v>
      </c>
      <c r="D44" s="35"/>
      <c r="E44" s="1"/>
      <c r="F44" s="1"/>
    </row>
    <row r="45" spans="1:6">
      <c r="A45" s="34">
        <v>5</v>
      </c>
      <c r="B45" s="34" t="s">
        <v>141</v>
      </c>
      <c r="C45" s="34">
        <v>1488</v>
      </c>
      <c r="D45" s="35"/>
      <c r="E45" s="1"/>
      <c r="F45" s="1"/>
    </row>
    <row r="46" spans="1:6">
      <c r="A46" s="34"/>
      <c r="B46" s="35" t="s">
        <v>142</v>
      </c>
      <c r="C46" s="35">
        <f>SUM(C41:C45)</f>
        <v>16107.33</v>
      </c>
      <c r="D46" s="35">
        <f>C46+D39</f>
        <v>54724.93</v>
      </c>
      <c r="E46" s="1"/>
      <c r="F46" s="1"/>
    </row>
    <row r="47" spans="1:6">
      <c r="A47" s="34"/>
      <c r="B47" s="35" t="s">
        <v>16</v>
      </c>
      <c r="C47" s="34"/>
      <c r="D47" s="35"/>
      <c r="E47" s="1"/>
      <c r="F47" s="1"/>
    </row>
    <row r="48" spans="1:6">
      <c r="A48" s="34">
        <v>1</v>
      </c>
      <c r="B48" s="34" t="s">
        <v>149</v>
      </c>
      <c r="C48" s="34">
        <v>2976</v>
      </c>
      <c r="D48" s="35"/>
      <c r="E48" s="1"/>
      <c r="F48" s="1"/>
    </row>
    <row r="49" spans="1:6">
      <c r="A49" s="34">
        <v>2</v>
      </c>
      <c r="B49" s="34" t="s">
        <v>150</v>
      </c>
      <c r="C49" s="34">
        <v>372</v>
      </c>
      <c r="D49" s="35"/>
      <c r="E49" s="1"/>
      <c r="F49" s="1"/>
    </row>
    <row r="50" spans="1:6" ht="30">
      <c r="A50" s="34">
        <v>3</v>
      </c>
      <c r="B50" s="34" t="s">
        <v>151</v>
      </c>
      <c r="C50" s="34">
        <v>4464</v>
      </c>
      <c r="D50" s="35"/>
      <c r="E50" s="1"/>
      <c r="F50" s="1"/>
    </row>
    <row r="51" spans="1:6">
      <c r="A51" s="34">
        <v>4</v>
      </c>
      <c r="B51" s="34" t="s">
        <v>152</v>
      </c>
      <c r="C51" s="34">
        <v>2328.4</v>
      </c>
      <c r="D51" s="35"/>
      <c r="E51" s="1"/>
      <c r="F51" s="1"/>
    </row>
    <row r="52" spans="1:6">
      <c r="A52" s="34">
        <v>5</v>
      </c>
      <c r="B52" s="34" t="s">
        <v>153</v>
      </c>
      <c r="C52" s="34">
        <v>1674</v>
      </c>
      <c r="D52" s="35"/>
      <c r="E52" s="1"/>
      <c r="F52" s="1"/>
    </row>
    <row r="53" spans="1:6">
      <c r="A53" s="34">
        <v>6</v>
      </c>
      <c r="B53" s="34" t="s">
        <v>154</v>
      </c>
      <c r="C53" s="34">
        <v>1488</v>
      </c>
      <c r="D53" s="35"/>
      <c r="E53" s="1"/>
      <c r="F53" s="1"/>
    </row>
    <row r="54" spans="1:6" ht="30">
      <c r="A54" s="34">
        <v>7</v>
      </c>
      <c r="B54" s="34" t="s">
        <v>155</v>
      </c>
      <c r="C54" s="34">
        <v>3855</v>
      </c>
      <c r="D54" s="35"/>
      <c r="E54" s="1"/>
      <c r="F54" s="1"/>
    </row>
    <row r="55" spans="1:6">
      <c r="A55" s="34">
        <v>8</v>
      </c>
      <c r="B55" s="34" t="s">
        <v>156</v>
      </c>
      <c r="C55" s="34">
        <v>1488</v>
      </c>
      <c r="D55" s="35"/>
      <c r="E55" s="1"/>
      <c r="F55" s="1"/>
    </row>
    <row r="56" spans="1:6" ht="30">
      <c r="A56" s="34">
        <v>9</v>
      </c>
      <c r="B56" s="34" t="s">
        <v>157</v>
      </c>
      <c r="C56" s="34">
        <v>744</v>
      </c>
      <c r="D56" s="35"/>
      <c r="E56" s="1"/>
      <c r="F56" s="1"/>
    </row>
    <row r="57" spans="1:6">
      <c r="A57" s="34">
        <v>10</v>
      </c>
      <c r="B57" s="34" t="s">
        <v>158</v>
      </c>
      <c r="C57" s="34">
        <v>3452</v>
      </c>
      <c r="D57" s="35"/>
      <c r="E57" s="1"/>
      <c r="F57" s="1"/>
    </row>
    <row r="58" spans="1:6">
      <c r="A58" s="34">
        <v>11</v>
      </c>
      <c r="B58" s="34" t="s">
        <v>159</v>
      </c>
      <c r="C58" s="34">
        <v>9136</v>
      </c>
      <c r="D58" s="35"/>
      <c r="E58" s="1"/>
      <c r="F58" s="1"/>
    </row>
    <row r="59" spans="1:6">
      <c r="A59" s="34">
        <v>12</v>
      </c>
      <c r="B59" s="34" t="s">
        <v>160</v>
      </c>
      <c r="C59" s="34">
        <v>891.4</v>
      </c>
      <c r="D59" s="35"/>
      <c r="E59" s="1"/>
      <c r="F59" s="1"/>
    </row>
    <row r="60" spans="1:6">
      <c r="A60" s="34"/>
      <c r="B60" s="35" t="s">
        <v>161</v>
      </c>
      <c r="C60" s="35">
        <f>SUM(C48:C59)</f>
        <v>32868.800000000003</v>
      </c>
      <c r="D60" s="35">
        <f>C60+D46</f>
        <v>87593.73000000001</v>
      </c>
      <c r="E60" s="1"/>
      <c r="F60" s="1"/>
    </row>
    <row r="61" spans="1:6">
      <c r="A61" s="34"/>
      <c r="B61" s="35" t="s">
        <v>17</v>
      </c>
      <c r="C61" s="35"/>
      <c r="D61" s="35"/>
      <c r="E61" s="1"/>
      <c r="F61" s="1"/>
    </row>
    <row r="62" spans="1:6" ht="30">
      <c r="A62" s="34">
        <v>1</v>
      </c>
      <c r="B62" s="34" t="s">
        <v>168</v>
      </c>
      <c r="C62" s="34">
        <v>4557.8</v>
      </c>
      <c r="D62" s="35"/>
      <c r="E62" s="1"/>
      <c r="F62" s="1"/>
    </row>
    <row r="63" spans="1:6">
      <c r="A63" s="34">
        <v>2</v>
      </c>
      <c r="B63" s="34" t="s">
        <v>169</v>
      </c>
      <c r="C63" s="34">
        <v>744</v>
      </c>
      <c r="D63" s="35"/>
      <c r="E63" s="1"/>
      <c r="F63" s="1"/>
    </row>
    <row r="64" spans="1:6">
      <c r="A64" s="34">
        <v>3</v>
      </c>
      <c r="B64" s="34" t="s">
        <v>170</v>
      </c>
      <c r="C64" s="34">
        <v>3720</v>
      </c>
      <c r="D64" s="35"/>
      <c r="E64" s="1"/>
      <c r="F64" s="1"/>
    </row>
    <row r="65" spans="1:6" ht="30">
      <c r="A65" s="34">
        <v>4</v>
      </c>
      <c r="B65" s="34" t="s">
        <v>171</v>
      </c>
      <c r="C65" s="34">
        <v>1488</v>
      </c>
      <c r="D65" s="35"/>
      <c r="E65" s="1"/>
      <c r="F65" s="1"/>
    </row>
    <row r="66" spans="1:6" ht="30">
      <c r="A66" s="34">
        <v>5</v>
      </c>
      <c r="B66" s="34" t="s">
        <v>172</v>
      </c>
      <c r="C66" s="34">
        <v>3054</v>
      </c>
      <c r="D66" s="35"/>
      <c r="E66" s="1"/>
      <c r="F66" s="1"/>
    </row>
    <row r="67" spans="1:6">
      <c r="A67" s="34">
        <v>6</v>
      </c>
      <c r="B67" s="34" t="s">
        <v>173</v>
      </c>
      <c r="C67" s="34">
        <v>1912</v>
      </c>
      <c r="D67" s="35"/>
      <c r="E67" s="1"/>
      <c r="F67" s="1"/>
    </row>
    <row r="68" spans="1:6">
      <c r="A68" s="34">
        <v>7</v>
      </c>
      <c r="B68" s="34" t="s">
        <v>174</v>
      </c>
      <c r="C68" s="34">
        <v>1860</v>
      </c>
      <c r="D68" s="35"/>
      <c r="E68" s="1"/>
      <c r="F68" s="1"/>
    </row>
    <row r="69" spans="1:6" ht="30">
      <c r="A69" s="34">
        <v>8</v>
      </c>
      <c r="B69" s="34" t="s">
        <v>175</v>
      </c>
      <c r="C69" s="34">
        <v>2790</v>
      </c>
      <c r="D69" s="37"/>
      <c r="E69" s="1"/>
      <c r="F69" s="1"/>
    </row>
    <row r="70" spans="1:6">
      <c r="A70" s="34"/>
      <c r="B70" s="35" t="s">
        <v>176</v>
      </c>
      <c r="C70" s="35">
        <f>SUM(C62:C69)</f>
        <v>20125.8</v>
      </c>
      <c r="D70" s="37">
        <f>C70+D60</f>
        <v>107719.53000000001</v>
      </c>
      <c r="E70" s="1"/>
      <c r="F70" s="1"/>
    </row>
    <row r="71" spans="1:6">
      <c r="A71" s="34"/>
      <c r="B71" s="34"/>
      <c r="C71" s="34"/>
      <c r="D71" s="37"/>
      <c r="E71" s="1"/>
      <c r="F71" s="1"/>
    </row>
    <row r="72" spans="1:6">
      <c r="A72" s="34"/>
      <c r="B72" s="34"/>
      <c r="C72" s="34"/>
      <c r="D72" s="37"/>
      <c r="E72" s="1"/>
      <c r="F72" s="1"/>
    </row>
    <row r="73" spans="1:6">
      <c r="A73" s="34"/>
      <c r="B73" s="34"/>
      <c r="C73" s="34"/>
      <c r="D73" s="37"/>
      <c r="E73" s="1"/>
      <c r="F73" s="1"/>
    </row>
    <row r="74" spans="1:6">
      <c r="A74" s="34"/>
      <c r="B74" s="34"/>
      <c r="C74" s="34"/>
      <c r="D74" s="37"/>
      <c r="E74" s="1"/>
      <c r="F74" s="1"/>
    </row>
    <row r="75" spans="1:6">
      <c r="A75" s="38"/>
      <c r="B75" s="38"/>
      <c r="C75" s="38"/>
      <c r="D75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6" workbookViewId="0">
      <selection activeCell="B35" sqref="B35:C37"/>
    </sheetView>
  </sheetViews>
  <sheetFormatPr defaultRowHeight="15"/>
  <cols>
    <col min="1" max="1" width="4.28515625" customWidth="1"/>
    <col min="2" max="2" width="47.28515625" customWidth="1"/>
    <col min="3" max="3" width="10.5703125" customWidth="1"/>
    <col min="4" max="4" width="13.7109375" customWidth="1"/>
  </cols>
  <sheetData>
    <row r="1" spans="1:8" ht="21">
      <c r="A1" s="1"/>
      <c r="B1" s="70" t="s">
        <v>66</v>
      </c>
      <c r="C1" s="70"/>
      <c r="D1" s="70"/>
      <c r="E1" s="6"/>
      <c r="F1" s="6"/>
      <c r="G1" s="6"/>
      <c r="H1" s="6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69" t="s">
        <v>8</v>
      </c>
      <c r="C3" s="69"/>
      <c r="D3" s="69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>
      <c r="A5" s="7"/>
      <c r="B5" s="3" t="s">
        <v>3</v>
      </c>
      <c r="C5" s="7"/>
      <c r="D5" s="7"/>
      <c r="E5" s="1"/>
      <c r="F5" s="1"/>
      <c r="G5" s="1"/>
      <c r="H5" s="1"/>
    </row>
    <row r="6" spans="1:8">
      <c r="A6" s="39">
        <v>1</v>
      </c>
      <c r="B6" s="34" t="s">
        <v>83</v>
      </c>
      <c r="C6" s="39">
        <v>1488</v>
      </c>
      <c r="D6" s="39"/>
      <c r="E6" s="1"/>
      <c r="F6" s="1"/>
      <c r="G6" s="1"/>
      <c r="H6" s="1"/>
    </row>
    <row r="7" spans="1:8" s="1" customFormat="1" ht="30">
      <c r="A7" s="34">
        <v>2</v>
      </c>
      <c r="B7" s="34" t="s">
        <v>84</v>
      </c>
      <c r="C7" s="34">
        <v>2016</v>
      </c>
      <c r="D7" s="34"/>
    </row>
    <row r="8" spans="1:8" s="4" customFormat="1">
      <c r="A8" s="34">
        <v>3</v>
      </c>
      <c r="B8" s="34" t="s">
        <v>85</v>
      </c>
      <c r="C8" s="34">
        <v>4464</v>
      </c>
      <c r="D8" s="35"/>
      <c r="F8" s="1"/>
    </row>
    <row r="9" spans="1:8" s="4" customFormat="1">
      <c r="A9" s="34">
        <v>4</v>
      </c>
      <c r="B9" s="34" t="s">
        <v>86</v>
      </c>
      <c r="C9" s="34">
        <v>1618</v>
      </c>
      <c r="D9" s="35"/>
    </row>
    <row r="10" spans="1:8" s="1" customFormat="1">
      <c r="A10" s="34">
        <v>5</v>
      </c>
      <c r="B10" s="34" t="s">
        <v>87</v>
      </c>
      <c r="C10" s="34">
        <v>1488</v>
      </c>
      <c r="D10" s="35"/>
    </row>
    <row r="11" spans="1:8" s="1" customFormat="1">
      <c r="A11" s="34">
        <v>6</v>
      </c>
      <c r="B11" s="34" t="s">
        <v>88</v>
      </c>
      <c r="C11" s="34">
        <v>3348</v>
      </c>
      <c r="D11" s="35"/>
    </row>
    <row r="12" spans="1:8" s="4" customFormat="1">
      <c r="A12" s="34">
        <v>7</v>
      </c>
      <c r="B12" s="34" t="s">
        <v>89</v>
      </c>
      <c r="C12" s="34">
        <v>2232</v>
      </c>
      <c r="D12" s="35"/>
    </row>
    <row r="13" spans="1:8" s="4" customFormat="1">
      <c r="A13" s="34"/>
      <c r="B13" s="35" t="s">
        <v>82</v>
      </c>
      <c r="C13" s="35">
        <f>SUM(C6:C12)</f>
        <v>16654</v>
      </c>
      <c r="D13" s="35">
        <f>C13</f>
        <v>16654</v>
      </c>
    </row>
    <row r="14" spans="1:8" s="4" customFormat="1">
      <c r="A14" s="34"/>
      <c r="B14" s="35" t="s">
        <v>9</v>
      </c>
      <c r="C14" s="34"/>
      <c r="D14" s="35"/>
    </row>
    <row r="15" spans="1:8" s="1" customFormat="1" ht="30">
      <c r="A15" s="34">
        <v>1</v>
      </c>
      <c r="B15" s="34" t="s">
        <v>95</v>
      </c>
      <c r="C15" s="34">
        <v>3348</v>
      </c>
      <c r="D15" s="35"/>
    </row>
    <row r="16" spans="1:8" s="1" customFormat="1">
      <c r="A16" s="34">
        <v>2</v>
      </c>
      <c r="B16" s="34" t="s">
        <v>96</v>
      </c>
      <c r="C16" s="34">
        <v>2022</v>
      </c>
      <c r="D16" s="35"/>
    </row>
    <row r="17" spans="1:4" s="1" customFormat="1">
      <c r="A17" s="34">
        <v>3</v>
      </c>
      <c r="B17" s="34" t="s">
        <v>97</v>
      </c>
      <c r="C17" s="34">
        <v>2492</v>
      </c>
      <c r="D17" s="35"/>
    </row>
    <row r="18" spans="1:4" s="1" customFormat="1">
      <c r="A18" s="34"/>
      <c r="B18" s="35" t="s">
        <v>98</v>
      </c>
      <c r="C18" s="35">
        <f>SUM(C15:C17)</f>
        <v>7862</v>
      </c>
      <c r="D18" s="35">
        <f>C18+D13</f>
        <v>24516</v>
      </c>
    </row>
    <row r="19" spans="1:4" s="1" customFormat="1">
      <c r="A19" s="34"/>
      <c r="B19" s="35" t="s">
        <v>10</v>
      </c>
      <c r="C19" s="34"/>
      <c r="D19" s="35"/>
    </row>
    <row r="20" spans="1:4" s="4" customFormat="1" ht="30">
      <c r="A20" s="34">
        <v>1</v>
      </c>
      <c r="B20" s="34" t="s">
        <v>101</v>
      </c>
      <c r="C20" s="34">
        <v>2232</v>
      </c>
      <c r="D20" s="35"/>
    </row>
    <row r="21" spans="1:4" s="1" customFormat="1">
      <c r="A21" s="34">
        <v>2</v>
      </c>
      <c r="B21" s="34" t="s">
        <v>102</v>
      </c>
      <c r="C21" s="34">
        <v>2772</v>
      </c>
      <c r="D21" s="35"/>
    </row>
    <row r="22" spans="1:4" s="1" customFormat="1">
      <c r="A22" s="34"/>
      <c r="B22" s="35" t="s">
        <v>103</v>
      </c>
      <c r="C22" s="35">
        <f>SUM(C20:C21)</f>
        <v>5004</v>
      </c>
      <c r="D22" s="35">
        <f>C22+D18</f>
        <v>29520</v>
      </c>
    </row>
    <row r="23" spans="1:4" s="1" customFormat="1">
      <c r="A23" s="34"/>
      <c r="B23" s="35" t="s">
        <v>12</v>
      </c>
      <c r="C23" s="34"/>
      <c r="D23" s="35"/>
    </row>
    <row r="24" spans="1:4" s="1" customFormat="1" ht="30">
      <c r="A24" s="34">
        <v>1</v>
      </c>
      <c r="B24" s="34" t="s">
        <v>112</v>
      </c>
      <c r="C24" s="35">
        <v>1560.5</v>
      </c>
      <c r="D24" s="35">
        <f>C24+D22</f>
        <v>31080.5</v>
      </c>
    </row>
    <row r="25" spans="1:4" s="1" customFormat="1">
      <c r="A25" s="34"/>
      <c r="B25" s="35" t="s">
        <v>13</v>
      </c>
      <c r="C25" s="34"/>
      <c r="D25" s="35"/>
    </row>
    <row r="26" spans="1:4" s="1" customFormat="1">
      <c r="A26" s="34">
        <v>1</v>
      </c>
      <c r="B26" s="34" t="s">
        <v>120</v>
      </c>
      <c r="C26" s="34">
        <v>7790</v>
      </c>
      <c r="D26" s="35"/>
    </row>
    <row r="27" spans="1:4" s="1" customFormat="1" ht="15.75" customHeight="1">
      <c r="A27" s="34">
        <v>2</v>
      </c>
      <c r="B27" s="34" t="s">
        <v>121</v>
      </c>
      <c r="C27" s="34">
        <v>2377</v>
      </c>
      <c r="D27" s="35"/>
    </row>
    <row r="28" spans="1:4" s="1" customFormat="1" ht="15.75" customHeight="1">
      <c r="A28" s="34">
        <v>3</v>
      </c>
      <c r="B28" s="34" t="s">
        <v>125</v>
      </c>
      <c r="C28" s="34">
        <v>4312.5</v>
      </c>
      <c r="D28" s="35"/>
    </row>
    <row r="29" spans="1:4" s="1" customFormat="1">
      <c r="A29" s="34"/>
      <c r="B29" s="35" t="s">
        <v>119</v>
      </c>
      <c r="C29" s="35">
        <f>SUM(C26:C28)</f>
        <v>14479.5</v>
      </c>
      <c r="D29" s="35">
        <f>C29+D24</f>
        <v>45560</v>
      </c>
    </row>
    <row r="30" spans="1:4" s="1" customFormat="1">
      <c r="A30" s="34"/>
      <c r="B30" s="35" t="s">
        <v>14</v>
      </c>
      <c r="C30" s="34"/>
      <c r="D30" s="35"/>
    </row>
    <row r="31" spans="1:4" ht="16.5" customHeight="1">
      <c r="A31" s="40">
        <v>1</v>
      </c>
      <c r="B31" s="34" t="s">
        <v>131</v>
      </c>
      <c r="C31" s="40">
        <v>3936</v>
      </c>
      <c r="D31" s="41">
        <f>C31+D29</f>
        <v>49496</v>
      </c>
    </row>
    <row r="32" spans="1:4">
      <c r="A32" s="40"/>
      <c r="B32" s="35" t="s">
        <v>16</v>
      </c>
      <c r="C32" s="40"/>
      <c r="D32" s="41"/>
    </row>
    <row r="33" spans="1:4">
      <c r="A33" s="40">
        <v>1</v>
      </c>
      <c r="B33" s="34" t="s">
        <v>162</v>
      </c>
      <c r="C33" s="40">
        <v>1674</v>
      </c>
      <c r="D33" s="41">
        <f>C33+D31</f>
        <v>51170</v>
      </c>
    </row>
    <row r="34" spans="1:4">
      <c r="A34" s="40"/>
      <c r="B34" s="35" t="s">
        <v>17</v>
      </c>
      <c r="C34" s="41"/>
      <c r="D34" s="41"/>
    </row>
    <row r="35" spans="1:4">
      <c r="A35" s="40">
        <v>1</v>
      </c>
      <c r="B35" s="34" t="s">
        <v>177</v>
      </c>
      <c r="C35" s="40">
        <v>2734</v>
      </c>
      <c r="D35" s="41"/>
    </row>
    <row r="36" spans="1:4" ht="30">
      <c r="A36" s="40">
        <v>2</v>
      </c>
      <c r="B36" s="34" t="s">
        <v>178</v>
      </c>
      <c r="C36" s="40">
        <v>1609.6</v>
      </c>
      <c r="D36" s="41"/>
    </row>
    <row r="37" spans="1:4">
      <c r="A37" s="40">
        <v>3</v>
      </c>
      <c r="B37" s="68" t="s">
        <v>179</v>
      </c>
      <c r="C37" s="40">
        <v>1022</v>
      </c>
      <c r="D37" s="41"/>
    </row>
    <row r="38" spans="1:4">
      <c r="A38" s="40"/>
      <c r="B38" s="35" t="s">
        <v>176</v>
      </c>
      <c r="C38" s="41">
        <f>SUM(C35:C37)</f>
        <v>5365.6</v>
      </c>
      <c r="D38" s="41">
        <f>C38+D33</f>
        <v>56535.6</v>
      </c>
    </row>
    <row r="39" spans="1:4">
      <c r="A39" s="40"/>
      <c r="B39" s="34"/>
      <c r="C39" s="40"/>
      <c r="D39" s="41"/>
    </row>
    <row r="40" spans="1:4">
      <c r="A40" s="40"/>
      <c r="B40" s="35"/>
      <c r="C40" s="41"/>
      <c r="D40" s="41"/>
    </row>
    <row r="41" spans="1:4">
      <c r="A41" s="40"/>
      <c r="B41" s="34"/>
      <c r="C41" s="40"/>
      <c r="D41" s="41"/>
    </row>
    <row r="42" spans="1:4">
      <c r="A42" s="40"/>
      <c r="B42" s="34"/>
      <c r="C42" s="40"/>
      <c r="D42" s="41"/>
    </row>
    <row r="43" spans="1:4">
      <c r="A43" s="40"/>
      <c r="B43" s="34"/>
      <c r="C43" s="40"/>
      <c r="D43" s="41"/>
    </row>
    <row r="44" spans="1:4">
      <c r="A44" s="40"/>
      <c r="B44" s="34"/>
      <c r="C44" s="40"/>
      <c r="D44" s="41"/>
    </row>
    <row r="45" spans="1:4">
      <c r="A45" s="40"/>
      <c r="B45" s="34"/>
      <c r="C45" s="40"/>
      <c r="D45" s="41"/>
    </row>
    <row r="46" spans="1:4">
      <c r="A46" s="40"/>
      <c r="B46" s="34"/>
      <c r="C46" s="40"/>
      <c r="D46" s="41"/>
    </row>
    <row r="47" spans="1:4">
      <c r="A47" s="40"/>
      <c r="B47" s="34"/>
      <c r="C47" s="40"/>
      <c r="D47" s="41"/>
    </row>
    <row r="48" spans="1:4">
      <c r="A48" s="40"/>
      <c r="B48" s="34"/>
      <c r="C48" s="40"/>
      <c r="D48" s="40"/>
    </row>
    <row r="49" spans="1:4">
      <c r="A49" s="12"/>
      <c r="B49" s="3"/>
      <c r="C49" s="11"/>
      <c r="D4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topLeftCell="A25" workbookViewId="0">
      <selection activeCell="B47" sqref="B47:C49"/>
    </sheetView>
  </sheetViews>
  <sheetFormatPr defaultRowHeight="15"/>
  <cols>
    <col min="1" max="1" width="4.28515625" customWidth="1"/>
    <col min="2" max="2" width="46" customWidth="1"/>
    <col min="4" max="4" width="10.140625" customWidth="1"/>
  </cols>
  <sheetData>
    <row r="1" spans="1:4" ht="15.75">
      <c r="A1" s="1"/>
      <c r="B1" s="70" t="s">
        <v>66</v>
      </c>
      <c r="C1" s="70"/>
      <c r="D1" s="70"/>
    </row>
    <row r="2" spans="1:4" ht="15.75">
      <c r="A2" s="1"/>
      <c r="B2" s="2" t="s">
        <v>33</v>
      </c>
      <c r="C2" s="1"/>
      <c r="D2" s="1"/>
    </row>
    <row r="3" spans="1:4">
      <c r="A3" s="1"/>
      <c r="B3" s="69" t="s">
        <v>32</v>
      </c>
      <c r="C3" s="69"/>
      <c r="D3" s="69"/>
    </row>
    <row r="4" spans="1:4" ht="26.25">
      <c r="A4" s="9"/>
      <c r="B4" s="8" t="s">
        <v>0</v>
      </c>
      <c r="C4" s="7" t="s">
        <v>1</v>
      </c>
      <c r="D4" s="8" t="s">
        <v>28</v>
      </c>
    </row>
    <row r="5" spans="1:4">
      <c r="A5" s="34"/>
      <c r="B5" s="35" t="s">
        <v>2</v>
      </c>
      <c r="C5" s="34"/>
      <c r="D5" s="35"/>
    </row>
    <row r="6" spans="1:4" ht="30">
      <c r="A6" s="34">
        <v>1</v>
      </c>
      <c r="B6" s="34" t="s">
        <v>67</v>
      </c>
      <c r="C6" s="34">
        <f>1738+1666</f>
        <v>3404</v>
      </c>
      <c r="D6" s="35"/>
    </row>
    <row r="7" spans="1:4" ht="30">
      <c r="A7" s="34">
        <v>2</v>
      </c>
      <c r="B7" s="34" t="s">
        <v>68</v>
      </c>
      <c r="C7" s="34">
        <f>1542+1553+1170</f>
        <v>4265</v>
      </c>
      <c r="D7" s="35"/>
    </row>
    <row r="8" spans="1:4">
      <c r="A8" s="40"/>
      <c r="B8" s="35" t="s">
        <v>61</v>
      </c>
      <c r="C8" s="41">
        <f>SUM(C6:C7)</f>
        <v>7669</v>
      </c>
      <c r="D8" s="41">
        <f>C8</f>
        <v>7669</v>
      </c>
    </row>
    <row r="9" spans="1:4">
      <c r="A9" s="40"/>
      <c r="B9" s="35" t="s">
        <v>7</v>
      </c>
      <c r="C9" s="40"/>
      <c r="D9" s="40"/>
    </row>
    <row r="10" spans="1:4" ht="30">
      <c r="A10" s="40">
        <v>1</v>
      </c>
      <c r="B10" s="34" t="s">
        <v>74</v>
      </c>
      <c r="C10" s="34">
        <v>1169</v>
      </c>
      <c r="D10" s="41"/>
    </row>
    <row r="11" spans="1:4" ht="30">
      <c r="A11" s="40">
        <v>2</v>
      </c>
      <c r="B11" s="34" t="s">
        <v>75</v>
      </c>
      <c r="C11" s="34">
        <v>6055</v>
      </c>
      <c r="D11" s="41"/>
    </row>
    <row r="12" spans="1:4">
      <c r="A12" s="40"/>
      <c r="B12" s="35" t="s">
        <v>73</v>
      </c>
      <c r="C12" s="41">
        <f>SUM(C10:C11)</f>
        <v>7224</v>
      </c>
      <c r="D12" s="41">
        <f>C12+D8</f>
        <v>14893</v>
      </c>
    </row>
    <row r="13" spans="1:4">
      <c r="A13" s="40"/>
      <c r="B13" s="35" t="s">
        <v>3</v>
      </c>
      <c r="C13" s="40"/>
      <c r="D13" s="41"/>
    </row>
    <row r="14" spans="1:4" ht="30">
      <c r="A14" s="40">
        <v>1</v>
      </c>
      <c r="B14" s="34" t="s">
        <v>90</v>
      </c>
      <c r="C14" s="40">
        <v>1568</v>
      </c>
      <c r="D14" s="40"/>
    </row>
    <row r="15" spans="1:4">
      <c r="A15" s="40">
        <v>2</v>
      </c>
      <c r="B15" s="34" t="s">
        <v>91</v>
      </c>
      <c r="C15" s="40">
        <v>1176</v>
      </c>
      <c r="D15" s="40"/>
    </row>
    <row r="16" spans="1:4" ht="30">
      <c r="A16" s="40">
        <v>3</v>
      </c>
      <c r="B16" s="34" t="s">
        <v>92</v>
      </c>
      <c r="C16" s="40">
        <f>1216+1336</f>
        <v>2552</v>
      </c>
      <c r="D16" s="41"/>
    </row>
    <row r="17" spans="1:4">
      <c r="A17" s="40"/>
      <c r="B17" s="35" t="s">
        <v>82</v>
      </c>
      <c r="C17" s="35">
        <f>SUM(C14:C16)</f>
        <v>5296</v>
      </c>
      <c r="D17" s="41">
        <f>C17+D12</f>
        <v>20189</v>
      </c>
    </row>
    <row r="18" spans="1:4">
      <c r="A18" s="40"/>
      <c r="B18" s="35" t="s">
        <v>9</v>
      </c>
      <c r="C18" s="40"/>
      <c r="D18" s="41"/>
    </row>
    <row r="19" spans="1:4" ht="30">
      <c r="A19" s="40">
        <v>1</v>
      </c>
      <c r="B19" s="34" t="s">
        <v>99</v>
      </c>
      <c r="C19" s="41">
        <f>1136+1261</f>
        <v>2397</v>
      </c>
      <c r="D19" s="41">
        <f>C19+D17</f>
        <v>22586</v>
      </c>
    </row>
    <row r="20" spans="1:4">
      <c r="A20" s="40"/>
      <c r="B20" s="35" t="s">
        <v>10</v>
      </c>
      <c r="C20" s="40"/>
      <c r="D20" s="41"/>
    </row>
    <row r="21" spans="1:4">
      <c r="A21" s="40">
        <v>1</v>
      </c>
      <c r="B21" s="34" t="s">
        <v>104</v>
      </c>
      <c r="C21" s="40">
        <v>1134</v>
      </c>
      <c r="D21" s="41">
        <f>C21+D19</f>
        <v>23720</v>
      </c>
    </row>
    <row r="22" spans="1:4">
      <c r="A22" s="40"/>
      <c r="B22" s="35" t="s">
        <v>12</v>
      </c>
      <c r="C22" s="41"/>
      <c r="D22" s="41"/>
    </row>
    <row r="23" spans="1:4">
      <c r="A23" s="40">
        <v>1</v>
      </c>
      <c r="B23" s="34" t="s">
        <v>113</v>
      </c>
      <c r="C23" s="40">
        <v>19337</v>
      </c>
      <c r="D23" s="41"/>
    </row>
    <row r="24" spans="1:4" ht="45">
      <c r="A24" s="40">
        <v>2</v>
      </c>
      <c r="B24" s="34" t="s">
        <v>114</v>
      </c>
      <c r="C24" s="40">
        <v>1362</v>
      </c>
      <c r="D24" s="41"/>
    </row>
    <row r="25" spans="1:4">
      <c r="A25" s="40"/>
      <c r="B25" s="35" t="s">
        <v>115</v>
      </c>
      <c r="C25" s="35">
        <f>SUM(C23:C24)</f>
        <v>20699</v>
      </c>
      <c r="D25" s="41">
        <f>C25+D21</f>
        <v>44419</v>
      </c>
    </row>
    <row r="26" spans="1:4">
      <c r="A26" s="40"/>
      <c r="B26" s="35" t="s">
        <v>13</v>
      </c>
      <c r="C26" s="41"/>
      <c r="D26" s="41"/>
    </row>
    <row r="27" spans="1:4" ht="45">
      <c r="A27" s="40">
        <v>1</v>
      </c>
      <c r="B27" s="34" t="s">
        <v>122</v>
      </c>
      <c r="C27" s="40">
        <f>1611+2036</f>
        <v>3647</v>
      </c>
      <c r="D27" s="41"/>
    </row>
    <row r="28" spans="1:4">
      <c r="A28" s="40">
        <v>2</v>
      </c>
      <c r="B28" s="34" t="s">
        <v>124</v>
      </c>
      <c r="C28" s="40">
        <v>2323</v>
      </c>
      <c r="D28" s="41"/>
    </row>
    <row r="29" spans="1:4">
      <c r="A29" s="40">
        <v>3</v>
      </c>
      <c r="B29" s="34" t="s">
        <v>123</v>
      </c>
      <c r="C29" s="34">
        <v>2587.5</v>
      </c>
      <c r="D29" s="41"/>
    </row>
    <row r="30" spans="1:4">
      <c r="A30" s="40"/>
      <c r="B30" s="35" t="s">
        <v>119</v>
      </c>
      <c r="C30" s="41">
        <f>SUM(C27:C29)</f>
        <v>8557.5</v>
      </c>
      <c r="D30" s="41">
        <f>C30+D25</f>
        <v>52976.5</v>
      </c>
    </row>
    <row r="31" spans="1:4">
      <c r="A31" s="40"/>
      <c r="B31" s="35" t="s">
        <v>14</v>
      </c>
      <c r="C31" s="40"/>
      <c r="D31" s="41"/>
    </row>
    <row r="32" spans="1:4" ht="30">
      <c r="A32" s="40">
        <v>1</v>
      </c>
      <c r="B32" s="34" t="s">
        <v>132</v>
      </c>
      <c r="C32" s="40">
        <f>1191+1226</f>
        <v>2417</v>
      </c>
      <c r="D32" s="41"/>
    </row>
    <row r="33" spans="1:4">
      <c r="A33" s="40">
        <v>2</v>
      </c>
      <c r="B33" s="34" t="s">
        <v>133</v>
      </c>
      <c r="C33" s="34">
        <v>2324</v>
      </c>
      <c r="D33" s="41"/>
    </row>
    <row r="34" spans="1:4">
      <c r="A34" s="40">
        <v>3</v>
      </c>
      <c r="B34" s="34" t="s">
        <v>137</v>
      </c>
      <c r="C34" s="34">
        <v>1725</v>
      </c>
      <c r="D34" s="41"/>
    </row>
    <row r="35" spans="1:4">
      <c r="A35" s="40">
        <v>4</v>
      </c>
      <c r="B35" s="34" t="s">
        <v>134</v>
      </c>
      <c r="C35" s="40">
        <v>392</v>
      </c>
      <c r="D35" s="41"/>
    </row>
    <row r="36" spans="1:4">
      <c r="A36" s="40"/>
      <c r="B36" s="35" t="s">
        <v>130</v>
      </c>
      <c r="C36" s="41">
        <f>SUM(C32:C35)</f>
        <v>6858</v>
      </c>
      <c r="D36" s="41">
        <f>C36+D30</f>
        <v>59834.5</v>
      </c>
    </row>
    <row r="37" spans="1:4">
      <c r="A37" s="40"/>
      <c r="B37" s="35" t="s">
        <v>15</v>
      </c>
      <c r="C37" s="40"/>
      <c r="D37" s="41"/>
    </row>
    <row r="38" spans="1:4">
      <c r="A38" s="40">
        <v>1</v>
      </c>
      <c r="B38" s="34" t="s">
        <v>143</v>
      </c>
      <c r="C38" s="40">
        <v>1136</v>
      </c>
      <c r="D38" s="41"/>
    </row>
    <row r="39" spans="1:4" ht="30">
      <c r="A39" s="40">
        <v>2</v>
      </c>
      <c r="B39" s="34" t="s">
        <v>144</v>
      </c>
      <c r="C39" s="34">
        <f>1280.5+1171+1901</f>
        <v>4352.5</v>
      </c>
      <c r="D39" s="41"/>
    </row>
    <row r="40" spans="1:4" ht="30">
      <c r="A40" s="40">
        <v>3</v>
      </c>
      <c r="B40" s="34" t="s">
        <v>145</v>
      </c>
      <c r="C40" s="40">
        <v>1813</v>
      </c>
      <c r="D40" s="41"/>
    </row>
    <row r="41" spans="1:4">
      <c r="A41" s="40"/>
      <c r="B41" s="35" t="s">
        <v>142</v>
      </c>
      <c r="C41" s="41">
        <f>SUM(C38:C40)</f>
        <v>7301.5</v>
      </c>
      <c r="D41" s="41">
        <f>C41+D36</f>
        <v>67136</v>
      </c>
    </row>
    <row r="42" spans="1:4">
      <c r="A42" s="40"/>
      <c r="B42" s="35" t="s">
        <v>16</v>
      </c>
      <c r="C42" s="40"/>
      <c r="D42" s="41"/>
    </row>
    <row r="43" spans="1:4" ht="30">
      <c r="A43" s="40">
        <v>1</v>
      </c>
      <c r="B43" s="34" t="s">
        <v>163</v>
      </c>
      <c r="C43" s="40">
        <f>1725+1226</f>
        <v>2951</v>
      </c>
      <c r="D43" s="41"/>
    </row>
    <row r="44" spans="1:4" ht="30">
      <c r="A44" s="40">
        <v>2</v>
      </c>
      <c r="B44" s="34" t="s">
        <v>164</v>
      </c>
      <c r="C44" s="40">
        <f>1156+392</f>
        <v>1548</v>
      </c>
      <c r="D44" s="41"/>
    </row>
    <row r="45" spans="1:4">
      <c r="A45" s="40"/>
      <c r="B45" s="35" t="s">
        <v>165</v>
      </c>
      <c r="C45" s="41">
        <f>SUM(C43:C44)</f>
        <v>4499</v>
      </c>
      <c r="D45" s="41">
        <f>C45+D41</f>
        <v>71635</v>
      </c>
    </row>
    <row r="46" spans="1:4">
      <c r="A46" s="40"/>
      <c r="B46" s="35" t="s">
        <v>17</v>
      </c>
      <c r="C46" s="40"/>
      <c r="D46" s="41"/>
    </row>
    <row r="47" spans="1:4" ht="30">
      <c r="A47" s="40">
        <v>1</v>
      </c>
      <c r="B47" s="34" t="s">
        <v>180</v>
      </c>
      <c r="C47" s="40">
        <v>1230</v>
      </c>
      <c r="D47" s="41"/>
    </row>
    <row r="48" spans="1:4" ht="30">
      <c r="A48" s="40">
        <v>2</v>
      </c>
      <c r="B48" s="34" t="s">
        <v>181</v>
      </c>
      <c r="C48" s="40">
        <v>1175</v>
      </c>
      <c r="D48" s="41"/>
    </row>
    <row r="49" spans="1:4">
      <c r="A49" s="40">
        <v>3</v>
      </c>
      <c r="B49" s="34" t="s">
        <v>182</v>
      </c>
      <c r="C49" s="40">
        <v>34910</v>
      </c>
      <c r="D49" s="40"/>
    </row>
    <row r="50" spans="1:4">
      <c r="A50" s="40"/>
      <c r="B50" s="35" t="s">
        <v>176</v>
      </c>
      <c r="C50" s="35">
        <f>SUM(C47:C49)</f>
        <v>37315</v>
      </c>
      <c r="D50" s="41">
        <f>C50+D45</f>
        <v>108950</v>
      </c>
    </row>
    <row r="51" spans="1:4">
      <c r="A51" s="40"/>
      <c r="B51" s="34"/>
      <c r="C51" s="40"/>
      <c r="D51" s="41"/>
    </row>
    <row r="52" spans="1:4">
      <c r="A52" s="40"/>
      <c r="B52" s="35"/>
      <c r="C52" s="41"/>
      <c r="D52" s="41"/>
    </row>
    <row r="53" spans="1:4">
      <c r="A53" s="40"/>
      <c r="B53" s="35"/>
      <c r="C53" s="41"/>
      <c r="D53" s="41"/>
    </row>
    <row r="54" spans="1:4">
      <c r="A54" s="40"/>
      <c r="B54" s="34"/>
      <c r="C54" s="40"/>
      <c r="D54" s="41"/>
    </row>
    <row r="55" spans="1:4">
      <c r="A55" s="40"/>
      <c r="B55" s="34"/>
      <c r="C55" s="40"/>
      <c r="D55" s="41"/>
    </row>
    <row r="56" spans="1:4">
      <c r="A56" s="40"/>
      <c r="B56" s="35"/>
      <c r="C56" s="41"/>
      <c r="D56" s="41"/>
    </row>
    <row r="57" spans="1:4">
      <c r="A57" s="40"/>
      <c r="B57" s="35"/>
      <c r="C57" s="40"/>
      <c r="D57" s="41"/>
    </row>
    <row r="58" spans="1:4">
      <c r="A58" s="40"/>
      <c r="B58" s="34"/>
      <c r="C58" s="40"/>
      <c r="D58" s="41"/>
    </row>
    <row r="59" spans="1:4">
      <c r="A59" s="40"/>
      <c r="B59" s="34"/>
      <c r="C59" s="40"/>
      <c r="D59" s="41"/>
    </row>
    <row r="60" spans="1:4">
      <c r="A60" s="40"/>
      <c r="B60" s="34"/>
      <c r="C60" s="40"/>
      <c r="D60" s="41"/>
    </row>
    <row r="61" spans="1:4">
      <c r="A61" s="40"/>
      <c r="B61" s="34"/>
      <c r="C61" s="40"/>
      <c r="D61" s="41"/>
    </row>
    <row r="62" spans="1:4">
      <c r="A62" s="40"/>
      <c r="B62" s="35"/>
      <c r="C62" s="41"/>
      <c r="D62" s="41"/>
    </row>
    <row r="63" spans="1:4">
      <c r="A63" s="40"/>
      <c r="B63" s="34"/>
      <c r="C63" s="40"/>
      <c r="D63" s="41"/>
    </row>
    <row r="64" spans="1:4">
      <c r="A64" s="40"/>
      <c r="B64" s="34"/>
      <c r="C64" s="40"/>
      <c r="D64" s="41"/>
    </row>
    <row r="65" spans="1:4">
      <c r="A65" s="40"/>
      <c r="B65" s="34"/>
      <c r="C65" s="40"/>
      <c r="D65" s="41"/>
    </row>
    <row r="66" spans="1:4">
      <c r="A66" s="40"/>
      <c r="B66" s="34"/>
      <c r="C66" s="40"/>
      <c r="D66" s="41"/>
    </row>
    <row r="67" spans="1:4">
      <c r="A67" s="40"/>
      <c r="B67" s="34"/>
      <c r="C67" s="40"/>
      <c r="D67" s="41"/>
    </row>
    <row r="68" spans="1:4">
      <c r="A68" s="40"/>
      <c r="B68" s="34"/>
      <c r="C68" s="34"/>
      <c r="D68" s="41"/>
    </row>
    <row r="69" spans="1:4">
      <c r="A69" s="40"/>
      <c r="B69" s="34"/>
      <c r="C69" s="40"/>
      <c r="D69" s="41"/>
    </row>
    <row r="70" spans="1:4">
      <c r="A70" s="40"/>
      <c r="B70" s="34"/>
      <c r="C70" s="40"/>
      <c r="D70" s="41"/>
    </row>
    <row r="71" spans="1:4">
      <c r="A71" s="12"/>
      <c r="B71" s="13"/>
      <c r="C71" s="12"/>
      <c r="D71" s="11"/>
    </row>
    <row r="72" spans="1:4">
      <c r="A72" s="12"/>
      <c r="B72" s="3"/>
      <c r="C72" s="11"/>
      <c r="D72" s="11"/>
    </row>
    <row r="73" spans="1:4">
      <c r="A73" s="12"/>
      <c r="B73" s="13"/>
      <c r="C73" s="12"/>
      <c r="D73" s="12"/>
    </row>
    <row r="74" spans="1:4">
      <c r="A74" s="12"/>
      <c r="B74" s="3"/>
      <c r="C74" s="11"/>
      <c r="D7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C16" sqref="C16"/>
    </sheetView>
  </sheetViews>
  <sheetFormatPr defaultRowHeight="15"/>
  <cols>
    <col min="1" max="1" width="4" customWidth="1"/>
    <col min="2" max="2" width="48.28515625" customWidth="1"/>
    <col min="3" max="3" width="11.7109375" customWidth="1"/>
    <col min="4" max="4" width="13.140625" customWidth="1"/>
  </cols>
  <sheetData>
    <row r="1" spans="1:8" ht="21">
      <c r="A1" s="1"/>
      <c r="B1" s="70" t="s">
        <v>66</v>
      </c>
      <c r="C1" s="70"/>
      <c r="D1" s="70"/>
      <c r="E1" s="6"/>
      <c r="F1" s="6"/>
      <c r="G1" s="6"/>
      <c r="H1" s="6"/>
    </row>
    <row r="2" spans="1:8" ht="21.6" customHeight="1">
      <c r="A2" s="1"/>
      <c r="B2" s="71" t="s">
        <v>33</v>
      </c>
      <c r="C2" s="71"/>
      <c r="D2" s="71"/>
      <c r="E2" s="1"/>
      <c r="F2" s="1"/>
      <c r="G2" s="1"/>
      <c r="H2" s="1"/>
    </row>
    <row r="3" spans="1:8" ht="17.25" customHeight="1">
      <c r="A3" s="1"/>
      <c r="B3" s="70" t="s">
        <v>5</v>
      </c>
      <c r="C3" s="70"/>
      <c r="D3" s="70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>
      <c r="A5" s="42"/>
      <c r="B5" s="35" t="s">
        <v>11</v>
      </c>
      <c r="C5" s="42"/>
      <c r="D5" s="42"/>
      <c r="E5" s="1"/>
      <c r="F5" s="1"/>
      <c r="G5" s="1"/>
      <c r="H5" s="1"/>
    </row>
    <row r="6" spans="1:8">
      <c r="A6" s="34">
        <v>1</v>
      </c>
      <c r="B6" s="34" t="s">
        <v>108</v>
      </c>
      <c r="C6" s="43">
        <v>120272.65</v>
      </c>
      <c r="D6" s="35"/>
    </row>
    <row r="7" spans="1:8">
      <c r="A7" s="40">
        <v>2</v>
      </c>
      <c r="B7" s="40" t="s">
        <v>110</v>
      </c>
      <c r="C7" s="44">
        <v>5175</v>
      </c>
      <c r="D7" s="41"/>
    </row>
    <row r="8" spans="1:8">
      <c r="A8" s="40"/>
      <c r="B8" s="35" t="s">
        <v>111</v>
      </c>
      <c r="C8" s="61">
        <f>SUM(C6:C7)</f>
        <v>125447.65</v>
      </c>
      <c r="D8" s="45">
        <f>C8</f>
        <v>125447.65</v>
      </c>
    </row>
    <row r="9" spans="1:8">
      <c r="A9" s="46"/>
      <c r="B9" s="47" t="s">
        <v>12</v>
      </c>
      <c r="C9" s="41"/>
      <c r="D9" s="41"/>
    </row>
    <row r="10" spans="1:8" ht="30">
      <c r="A10" s="48">
        <v>1</v>
      </c>
      <c r="B10" s="53" t="s">
        <v>116</v>
      </c>
      <c r="C10" s="65">
        <v>10519.8</v>
      </c>
      <c r="D10" s="66">
        <f>C10+D8</f>
        <v>135967.44999999998</v>
      </c>
    </row>
    <row r="11" spans="1:8">
      <c r="A11" s="40"/>
      <c r="B11" s="35" t="s">
        <v>15</v>
      </c>
      <c r="C11" s="40"/>
      <c r="D11" s="40"/>
    </row>
    <row r="12" spans="1:8" ht="30">
      <c r="A12" s="40">
        <v>1</v>
      </c>
      <c r="B12" s="34" t="s">
        <v>147</v>
      </c>
      <c r="C12" s="40">
        <v>17950.36</v>
      </c>
      <c r="D12" s="41"/>
    </row>
    <row r="13" spans="1:8">
      <c r="A13" s="40">
        <v>2</v>
      </c>
      <c r="B13" s="40" t="s">
        <v>148</v>
      </c>
      <c r="C13" s="40">
        <v>6900</v>
      </c>
      <c r="D13" s="41"/>
    </row>
    <row r="14" spans="1:8">
      <c r="A14" s="40"/>
      <c r="B14" s="35" t="s">
        <v>142</v>
      </c>
      <c r="C14" s="52">
        <f>SUM(C12:C13)</f>
        <v>24850.36</v>
      </c>
      <c r="D14" s="52">
        <f>C14+D10</f>
        <v>160817.81</v>
      </c>
    </row>
    <row r="15" spans="1:8">
      <c r="A15" s="40"/>
      <c r="B15" s="41" t="s">
        <v>17</v>
      </c>
      <c r="C15" s="40"/>
      <c r="D15" s="41"/>
    </row>
    <row r="16" spans="1:8">
      <c r="A16" s="40">
        <v>1</v>
      </c>
      <c r="B16" s="36" t="s">
        <v>185</v>
      </c>
      <c r="C16" s="40">
        <v>50400.5</v>
      </c>
      <c r="D16" s="52">
        <f>C16+D14</f>
        <v>211218.31</v>
      </c>
    </row>
    <row r="17" spans="1:4">
      <c r="A17" s="40"/>
      <c r="B17" s="40"/>
      <c r="C17" s="40"/>
      <c r="D17" s="41"/>
    </row>
    <row r="18" spans="1:4">
      <c r="A18" s="40"/>
      <c r="B18" s="41"/>
      <c r="C18" s="40"/>
      <c r="D18" s="41"/>
    </row>
    <row r="19" spans="1:4">
      <c r="A19" s="40"/>
      <c r="B19" s="40"/>
      <c r="C19" s="40"/>
      <c r="D19" s="40"/>
    </row>
    <row r="20" spans="1:4">
      <c r="A20" s="40"/>
      <c r="B20" s="34"/>
      <c r="C20" s="40"/>
      <c r="D20" s="41"/>
    </row>
    <row r="21" spans="1:4">
      <c r="A21" s="40"/>
      <c r="B21" s="34"/>
      <c r="C21" s="40"/>
      <c r="D21" s="40"/>
    </row>
    <row r="22" spans="1:4">
      <c r="A22" s="40"/>
      <c r="B22" s="40"/>
      <c r="C22" s="51"/>
      <c r="D22" s="51"/>
    </row>
    <row r="23" spans="1:4">
      <c r="A23" s="40"/>
      <c r="B23" s="35"/>
      <c r="C23" s="40"/>
      <c r="D23" s="40"/>
    </row>
    <row r="24" spans="1:4">
      <c r="A24" s="40"/>
      <c r="B24" s="34"/>
      <c r="C24" s="40"/>
      <c r="D24" s="52"/>
    </row>
    <row r="25" spans="1:4">
      <c r="A25" s="40"/>
      <c r="B25" s="40"/>
      <c r="C25" s="41"/>
      <c r="D25" s="41"/>
    </row>
    <row r="26" spans="1:4">
      <c r="A26" s="40"/>
      <c r="B26" s="34"/>
      <c r="C26" s="41"/>
      <c r="D26" s="41"/>
    </row>
    <row r="27" spans="1:4">
      <c r="A27" s="40"/>
      <c r="B27" s="35"/>
      <c r="C27" s="41"/>
      <c r="D27" s="41"/>
    </row>
    <row r="28" spans="1:4">
      <c r="A28" s="40"/>
      <c r="B28" s="34"/>
      <c r="C28" s="40"/>
      <c r="D28" s="40"/>
    </row>
    <row r="29" spans="1:4">
      <c r="A29" s="40"/>
      <c r="B29" s="34"/>
      <c r="C29" s="40"/>
      <c r="D29" s="40"/>
    </row>
    <row r="30" spans="1:4" ht="15" customHeight="1">
      <c r="A30" s="40"/>
      <c r="B30" s="34"/>
      <c r="C30" s="40"/>
      <c r="D30" s="40"/>
    </row>
    <row r="31" spans="1:4">
      <c r="A31" s="40"/>
      <c r="B31" s="34"/>
      <c r="C31" s="40"/>
      <c r="D31" s="41"/>
    </row>
    <row r="32" spans="1:4">
      <c r="A32" s="40"/>
      <c r="B32" s="34"/>
      <c r="C32" s="40"/>
      <c r="D32" s="41"/>
    </row>
    <row r="33" spans="1:4">
      <c r="A33" s="40"/>
      <c r="B33" s="34"/>
      <c r="C33" s="41"/>
      <c r="D33" s="41"/>
    </row>
    <row r="34" spans="1:4">
      <c r="A34" s="40"/>
      <c r="B34" s="34"/>
      <c r="C34" s="40"/>
      <c r="D34" s="41"/>
    </row>
    <row r="35" spans="1:4">
      <c r="A35" s="40"/>
      <c r="B35" s="34"/>
      <c r="C35" s="41"/>
      <c r="D35" s="41"/>
    </row>
    <row r="36" spans="1:4">
      <c r="A36" s="40"/>
      <c r="B36" s="34"/>
      <c r="C36" s="40"/>
      <c r="D36" s="41"/>
    </row>
    <row r="37" spans="1:4">
      <c r="A37" s="40"/>
      <c r="B37" s="34"/>
      <c r="C37" s="40"/>
      <c r="D37" s="41"/>
    </row>
    <row r="38" spans="1:4">
      <c r="A38" s="40"/>
      <c r="B38" s="34"/>
      <c r="C38" s="41"/>
      <c r="D38" s="41">
        <f>D26+C38</f>
        <v>0</v>
      </c>
    </row>
    <row r="39" spans="1:4">
      <c r="A39" s="40"/>
      <c r="B39" s="35"/>
      <c r="C39" s="41"/>
      <c r="D39" s="41"/>
    </row>
    <row r="40" spans="1:4">
      <c r="A40" s="40"/>
      <c r="B40" s="40"/>
      <c r="C40" s="40"/>
      <c r="D40" s="41"/>
    </row>
    <row r="41" spans="1:4">
      <c r="A41" s="40"/>
      <c r="B41" s="40"/>
      <c r="C41" s="40"/>
      <c r="D41" s="41"/>
    </row>
    <row r="42" spans="1:4">
      <c r="A42" s="40"/>
      <c r="B42" s="40"/>
      <c r="C42" s="40"/>
      <c r="D42" s="41"/>
    </row>
    <row r="43" spans="1:4">
      <c r="A43" s="40"/>
      <c r="B43" s="40"/>
      <c r="C43" s="40"/>
      <c r="D43" s="41">
        <f>D38+C43</f>
        <v>0</v>
      </c>
    </row>
    <row r="44" spans="1:4">
      <c r="A44" s="40"/>
      <c r="B44" s="40"/>
      <c r="C44" s="40"/>
      <c r="D44" s="41"/>
    </row>
    <row r="45" spans="1:4">
      <c r="A45" s="40"/>
      <c r="B45" s="40"/>
      <c r="C45" s="40"/>
      <c r="D45" s="41">
        <f>D43+C45</f>
        <v>0</v>
      </c>
    </row>
    <row r="46" spans="1:4">
      <c r="A46" s="40"/>
      <c r="B46" s="41"/>
      <c r="C46" s="41"/>
      <c r="D46" s="38"/>
    </row>
    <row r="47" spans="1:4">
      <c r="A47" s="40"/>
      <c r="B47" s="40"/>
      <c r="C47" s="40"/>
      <c r="D47" s="41">
        <f>D45+C47</f>
        <v>0</v>
      </c>
    </row>
    <row r="48" spans="1:4">
      <c r="A48" s="40"/>
      <c r="B48" s="41"/>
      <c r="C48" s="41"/>
      <c r="D48" s="41"/>
    </row>
    <row r="49" spans="1:4">
      <c r="A49" s="40"/>
      <c r="B49" s="41"/>
      <c r="C49" s="40"/>
      <c r="D49" s="40"/>
    </row>
    <row r="50" spans="1:4">
      <c r="A50" s="40"/>
      <c r="B50" s="40"/>
      <c r="C50" s="40"/>
      <c r="D50" s="40"/>
    </row>
    <row r="51" spans="1:4">
      <c r="A51" s="12"/>
      <c r="B51" s="11"/>
      <c r="C51" s="11"/>
      <c r="D5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  <col min="4" max="4" width="9.42578125" bestFit="1" customWidth="1"/>
  </cols>
  <sheetData>
    <row r="1" spans="1:4" ht="15.75">
      <c r="A1" s="1"/>
      <c r="B1" s="70" t="s">
        <v>66</v>
      </c>
      <c r="C1" s="70"/>
      <c r="D1" s="70"/>
    </row>
    <row r="2" spans="1:4" ht="15.75">
      <c r="A2" s="1"/>
      <c r="B2" s="71" t="s">
        <v>33</v>
      </c>
      <c r="C2" s="71"/>
      <c r="D2" s="71"/>
    </row>
    <row r="3" spans="1:4" ht="15.75">
      <c r="A3" s="1"/>
      <c r="B3" s="70" t="s">
        <v>37</v>
      </c>
      <c r="C3" s="70"/>
      <c r="D3" s="70"/>
    </row>
    <row r="4" spans="1:4" ht="26.25">
      <c r="A4" s="7"/>
      <c r="B4" s="8" t="s">
        <v>0</v>
      </c>
      <c r="C4" s="7" t="s">
        <v>1</v>
      </c>
      <c r="D4" s="7" t="s">
        <v>28</v>
      </c>
    </row>
    <row r="5" spans="1:4">
      <c r="A5" s="42"/>
      <c r="B5" s="35"/>
      <c r="C5" s="42"/>
      <c r="D5" s="42"/>
    </row>
    <row r="6" spans="1:4">
      <c r="A6" s="42"/>
      <c r="B6" s="34"/>
      <c r="C6" s="59"/>
      <c r="D6" s="42"/>
    </row>
    <row r="7" spans="1:4">
      <c r="A7" s="42"/>
      <c r="B7" s="35"/>
      <c r="C7" s="59"/>
      <c r="D7" s="42"/>
    </row>
    <row r="8" spans="1:4">
      <c r="A8" s="42"/>
      <c r="B8" s="34"/>
      <c r="C8" s="60"/>
      <c r="D8" s="42"/>
    </row>
    <row r="9" spans="1:4">
      <c r="A9" s="35"/>
      <c r="B9" s="35"/>
      <c r="C9" s="60"/>
      <c r="D9" s="35"/>
    </row>
    <row r="10" spans="1:4">
      <c r="A10" s="35"/>
      <c r="B10" s="35"/>
      <c r="C10" s="60"/>
      <c r="D10" s="35"/>
    </row>
    <row r="11" spans="1:4">
      <c r="A11" s="35"/>
      <c r="B11" s="34"/>
      <c r="C11" s="60"/>
      <c r="D11" s="35"/>
    </row>
    <row r="12" spans="1:4">
      <c r="A12" s="41"/>
      <c r="B12" s="41"/>
      <c r="C12" s="61"/>
      <c r="D12" s="41"/>
    </row>
    <row r="13" spans="1:4">
      <c r="A13" s="40"/>
      <c r="B13" s="34"/>
      <c r="C13" s="44"/>
      <c r="D13" s="62"/>
    </row>
    <row r="14" spans="1:4">
      <c r="A14" s="46"/>
      <c r="B14" s="47"/>
      <c r="C14" s="41"/>
      <c r="D14" s="41"/>
    </row>
    <row r="15" spans="1:4">
      <c r="A15" s="48"/>
      <c r="B15" s="63"/>
      <c r="C15" s="49"/>
      <c r="D15" s="50"/>
    </row>
    <row r="16" spans="1:4">
      <c r="A16" s="40"/>
      <c r="B16" s="34"/>
      <c r="C16" s="40"/>
      <c r="D16" s="40"/>
    </row>
    <row r="17" spans="1:4">
      <c r="A17" s="40"/>
      <c r="B17" s="40"/>
      <c r="C17" s="40"/>
      <c r="D17" s="40"/>
    </row>
    <row r="18" spans="1:4">
      <c r="A18" s="40"/>
      <c r="B18" s="40"/>
      <c r="C18" s="40"/>
      <c r="D18" s="40"/>
    </row>
    <row r="19" spans="1:4">
      <c r="A19" s="40"/>
      <c r="B19" s="41"/>
      <c r="C19" s="41"/>
      <c r="D19" s="41"/>
    </row>
    <row r="20" spans="1:4">
      <c r="A20" s="40"/>
      <c r="B20" s="41"/>
      <c r="C20" s="40"/>
      <c r="D20" s="40"/>
    </row>
    <row r="21" spans="1:4">
      <c r="A21" s="40"/>
      <c r="B21" s="36"/>
      <c r="C21" s="40"/>
      <c r="D21" s="40"/>
    </row>
    <row r="22" spans="1:4">
      <c r="A22" s="40"/>
      <c r="B22" s="40"/>
      <c r="C22" s="40"/>
      <c r="D22" s="40"/>
    </row>
    <row r="23" spans="1:4">
      <c r="A23" s="40"/>
      <c r="B23" s="41"/>
      <c r="C23" s="41"/>
      <c r="D23" s="41"/>
    </row>
    <row r="24" spans="1:4">
      <c r="A24" s="40"/>
      <c r="B24" s="41"/>
      <c r="C24" s="40"/>
      <c r="D24" s="40"/>
    </row>
    <row r="25" spans="1:4">
      <c r="A25" s="40"/>
      <c r="B25" s="34"/>
      <c r="C25" s="40"/>
      <c r="D25" s="40"/>
    </row>
    <row r="26" spans="1:4">
      <c r="A26" s="40"/>
      <c r="B26" s="34"/>
      <c r="C26" s="40"/>
      <c r="D26" s="40"/>
    </row>
    <row r="27" spans="1:4">
      <c r="A27" s="40"/>
      <c r="B27" s="41"/>
      <c r="C27" s="41"/>
      <c r="D27" s="41"/>
    </row>
    <row r="28" spans="1:4">
      <c r="A28" s="40"/>
      <c r="B28" s="41"/>
      <c r="C28" s="40"/>
      <c r="D28" s="40"/>
    </row>
    <row r="29" spans="1:4">
      <c r="A29" s="40"/>
      <c r="B29" s="34"/>
      <c r="C29" s="40"/>
      <c r="D29" s="40"/>
    </row>
    <row r="30" spans="1:4">
      <c r="A30" s="40"/>
      <c r="B30" s="34"/>
      <c r="C30" s="40"/>
      <c r="D30" s="41"/>
    </row>
    <row r="31" spans="1:4">
      <c r="A31" s="40"/>
      <c r="B31" s="41"/>
      <c r="C31" s="41"/>
      <c r="D31" s="41"/>
    </row>
    <row r="32" spans="1:4">
      <c r="A32" s="40"/>
      <c r="B32" s="40"/>
      <c r="C32" s="40"/>
      <c r="D32" s="40"/>
    </row>
    <row r="33" spans="1:4">
      <c r="A33" s="40"/>
      <c r="B33" s="41"/>
      <c r="C33" s="41"/>
      <c r="D33" s="41"/>
    </row>
    <row r="34" spans="1:4">
      <c r="A34" s="40"/>
      <c r="B34" s="41"/>
      <c r="C34" s="40"/>
      <c r="D34" s="40"/>
    </row>
    <row r="35" spans="1:4">
      <c r="A35" s="40"/>
      <c r="B35" s="40"/>
      <c r="C35" s="40"/>
      <c r="D35" s="40"/>
    </row>
    <row r="36" spans="1:4">
      <c r="A36" s="40"/>
      <c r="B36" s="41"/>
      <c r="C36" s="41"/>
      <c r="D36" s="41"/>
    </row>
    <row r="37" spans="1:4">
      <c r="A37" s="38"/>
      <c r="B37" s="38"/>
      <c r="C37" s="38"/>
      <c r="D37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workbookViewId="0">
      <selection activeCell="M9" sqref="M9"/>
    </sheetView>
  </sheetViews>
  <sheetFormatPr defaultRowHeight="1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7.28515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>
      <c r="A4" s="20" t="s">
        <v>30</v>
      </c>
      <c r="B4" s="16">
        <f>B5+B6+B8</f>
        <v>77741.45</v>
      </c>
      <c r="C4" s="16">
        <f t="shared" ref="C4:N4" si="0">C5+C6+C8</f>
        <v>77741.45</v>
      </c>
      <c r="D4" s="16">
        <f t="shared" si="0"/>
        <v>84741.45</v>
      </c>
      <c r="E4" s="16">
        <f>E5+E6+E7+E8</f>
        <v>77741.45</v>
      </c>
      <c r="F4" s="16">
        <f t="shared" si="0"/>
        <v>77741.45</v>
      </c>
      <c r="G4" s="16">
        <f t="shared" si="0"/>
        <v>77741.45</v>
      </c>
      <c r="H4" s="16">
        <f t="shared" si="0"/>
        <v>77741.45</v>
      </c>
      <c r="I4" s="16">
        <f t="shared" si="0"/>
        <v>77741.45</v>
      </c>
      <c r="J4" s="16">
        <f t="shared" si="0"/>
        <v>77741.45</v>
      </c>
      <c r="K4" s="16">
        <f t="shared" si="0"/>
        <v>77741.45</v>
      </c>
      <c r="L4" s="16">
        <f t="shared" si="0"/>
        <v>77741.45</v>
      </c>
      <c r="M4" s="16">
        <f t="shared" si="0"/>
        <v>77741.45</v>
      </c>
      <c r="N4" s="16">
        <f t="shared" si="0"/>
        <v>939897.4</v>
      </c>
    </row>
    <row r="5" spans="1:14" ht="39" customHeight="1">
      <c r="A5" s="20" t="s">
        <v>19</v>
      </c>
      <c r="B5" s="17">
        <v>39827.21</v>
      </c>
      <c r="C5" s="17">
        <v>39827.21</v>
      </c>
      <c r="D5" s="17">
        <v>39827.21</v>
      </c>
      <c r="E5" s="17">
        <v>39827.21</v>
      </c>
      <c r="F5" s="17">
        <v>39827.21</v>
      </c>
      <c r="G5" s="17">
        <v>39827.21</v>
      </c>
      <c r="H5" s="58">
        <v>39827.21</v>
      </c>
      <c r="I5" s="58">
        <v>39827.21</v>
      </c>
      <c r="J5" s="58">
        <v>39827.21</v>
      </c>
      <c r="K5" s="17">
        <v>39827.21</v>
      </c>
      <c r="L5" s="17">
        <v>39827.21</v>
      </c>
      <c r="M5" s="17">
        <v>39827.21</v>
      </c>
      <c r="N5" s="17">
        <f t="shared" ref="N5:N23" si="1">SUM(B5:M5)</f>
        <v>477926.52000000008</v>
      </c>
    </row>
    <row r="6" spans="1:14" ht="44.25" customHeight="1">
      <c r="A6" s="20" t="s">
        <v>56</v>
      </c>
      <c r="B6" s="17">
        <v>37914.239999999998</v>
      </c>
      <c r="C6" s="17">
        <v>37914.239999999998</v>
      </c>
      <c r="D6" s="17">
        <v>37914.239999999998</v>
      </c>
      <c r="E6" s="17">
        <v>37914.239999999998</v>
      </c>
      <c r="F6" s="17">
        <v>37914.239999999998</v>
      </c>
      <c r="G6" s="17">
        <v>37914.239999999998</v>
      </c>
      <c r="H6" s="58">
        <v>37914.239999999998</v>
      </c>
      <c r="I6" s="58">
        <v>37914.239999999998</v>
      </c>
      <c r="J6" s="58">
        <v>37914.239999999998</v>
      </c>
      <c r="K6" s="17">
        <v>37914.239999999998</v>
      </c>
      <c r="L6" s="17">
        <v>37914.239999999998</v>
      </c>
      <c r="M6" s="17">
        <v>37914.239999999998</v>
      </c>
      <c r="N6" s="17">
        <f>SUM(B6:M6)</f>
        <v>454970.87999999995</v>
      </c>
    </row>
    <row r="7" spans="1:14" ht="44.25" customHeight="1">
      <c r="A7" s="20" t="s">
        <v>59</v>
      </c>
      <c r="B7" s="17"/>
      <c r="C7" s="17"/>
      <c r="D7" s="17"/>
      <c r="E7" s="17"/>
      <c r="F7" s="17"/>
      <c r="G7" s="17"/>
      <c r="H7" s="58"/>
      <c r="I7" s="58"/>
      <c r="J7" s="58"/>
      <c r="K7" s="17"/>
      <c r="L7" s="17"/>
      <c r="M7" s="17"/>
      <c r="N7" s="17"/>
    </row>
    <row r="8" spans="1:14" ht="44.25" customHeight="1">
      <c r="A8" s="20" t="s">
        <v>36</v>
      </c>
      <c r="B8" s="17"/>
      <c r="C8" s="17"/>
      <c r="D8" s="17">
        <v>7000</v>
      </c>
      <c r="E8" s="17"/>
      <c r="F8" s="17"/>
      <c r="G8" s="17"/>
      <c r="H8" s="58"/>
      <c r="I8" s="58"/>
      <c r="J8" s="58"/>
      <c r="K8" s="17"/>
      <c r="L8" s="17"/>
      <c r="M8" s="17"/>
      <c r="N8" s="17">
        <f>SUM(B8:M8)</f>
        <v>7000</v>
      </c>
    </row>
    <row r="9" spans="1:14" ht="36" customHeight="1">
      <c r="A9" s="21" t="s">
        <v>20</v>
      </c>
      <c r="B9" s="16">
        <f>B10+B11+B12+B13</f>
        <v>13820.65</v>
      </c>
      <c r="C9" s="16">
        <f t="shared" ref="C9:M9" si="2">C10+C11+C12+C13</f>
        <v>16598.010000000002</v>
      </c>
      <c r="D9" s="16">
        <f t="shared" si="2"/>
        <v>38144.36</v>
      </c>
      <c r="E9" s="16">
        <f t="shared" si="2"/>
        <v>13951.95</v>
      </c>
      <c r="F9" s="16">
        <f t="shared" si="2"/>
        <v>9407.2999999999993</v>
      </c>
      <c r="G9" s="16">
        <f>G10+G11+G12+G13</f>
        <v>4116.59</v>
      </c>
      <c r="H9" s="25">
        <f>H10+H11+H12+H13</f>
        <v>25430.21</v>
      </c>
      <c r="I9" s="25">
        <f t="shared" si="2"/>
        <v>33729.199999999997</v>
      </c>
      <c r="J9" s="25">
        <f>J10+J11+J12+J13</f>
        <v>20894.349999999999</v>
      </c>
      <c r="K9" s="16">
        <f t="shared" si="2"/>
        <v>24596.36</v>
      </c>
      <c r="L9" s="16">
        <f t="shared" si="2"/>
        <v>43791.93</v>
      </c>
      <c r="M9" s="16">
        <f>M10+M11+M12+M13</f>
        <v>65988.990000000005</v>
      </c>
      <c r="N9" s="16">
        <f t="shared" si="1"/>
        <v>310469.90000000002</v>
      </c>
    </row>
    <row r="10" spans="1:14" ht="40.5" customHeight="1">
      <c r="A10" s="20" t="s">
        <v>21</v>
      </c>
      <c r="B10" s="17">
        <v>5356</v>
      </c>
      <c r="C10" s="17">
        <v>4422</v>
      </c>
      <c r="D10" s="17">
        <v>12038</v>
      </c>
      <c r="E10" s="17">
        <v>1116</v>
      </c>
      <c r="F10" s="17">
        <v>1488</v>
      </c>
      <c r="G10" s="17">
        <v>744</v>
      </c>
      <c r="H10" s="58"/>
      <c r="I10" s="58">
        <v>7129.6</v>
      </c>
      <c r="J10" s="58">
        <v>6324</v>
      </c>
      <c r="K10" s="17">
        <v>16107.33</v>
      </c>
      <c r="L10" s="17">
        <v>32868.800000000003</v>
      </c>
      <c r="M10" s="17">
        <v>20125.8</v>
      </c>
      <c r="N10" s="25">
        <f t="shared" si="1"/>
        <v>107719.53000000001</v>
      </c>
    </row>
    <row r="11" spans="1:14" ht="45.75" customHeight="1">
      <c r="A11" s="20" t="s">
        <v>22</v>
      </c>
      <c r="B11" s="18"/>
      <c r="C11" s="17">
        <v>7224</v>
      </c>
      <c r="D11" s="17">
        <v>16654</v>
      </c>
      <c r="E11" s="17">
        <v>7862</v>
      </c>
      <c r="F11" s="17">
        <v>5004</v>
      </c>
      <c r="G11" s="17"/>
      <c r="H11" s="58">
        <v>1560.5</v>
      </c>
      <c r="I11" s="58">
        <f>10167+4312.5</f>
        <v>14479.5</v>
      </c>
      <c r="J11" s="58">
        <v>3936</v>
      </c>
      <c r="K11" s="17"/>
      <c r="L11" s="17">
        <v>1674</v>
      </c>
      <c r="M11" s="17">
        <v>5365.6</v>
      </c>
      <c r="N11" s="16">
        <f t="shared" si="1"/>
        <v>63759.6</v>
      </c>
    </row>
    <row r="12" spans="1:14" ht="45.75" customHeight="1">
      <c r="A12" s="24" t="s">
        <v>34</v>
      </c>
      <c r="B12" s="18">
        <v>7669</v>
      </c>
      <c r="C12" s="17"/>
      <c r="D12" s="17">
        <v>5296</v>
      </c>
      <c r="E12" s="17">
        <v>2397</v>
      </c>
      <c r="F12" s="17">
        <v>1134</v>
      </c>
      <c r="G12" s="17"/>
      <c r="H12" s="58">
        <v>20699</v>
      </c>
      <c r="I12" s="58">
        <v>8557.5</v>
      </c>
      <c r="J12" s="58">
        <f>5133+1725</f>
        <v>6858</v>
      </c>
      <c r="K12" s="17">
        <v>7301.5</v>
      </c>
      <c r="L12" s="17">
        <v>4499</v>
      </c>
      <c r="M12" s="17">
        <v>37315</v>
      </c>
      <c r="N12" s="16">
        <f t="shared" si="1"/>
        <v>101726</v>
      </c>
    </row>
    <row r="13" spans="1:14" ht="21.75" customHeight="1">
      <c r="A13" s="20" t="s">
        <v>23</v>
      </c>
      <c r="B13" s="17">
        <v>795.65</v>
      </c>
      <c r="C13" s="17">
        <v>4952.01</v>
      </c>
      <c r="D13" s="17">
        <v>4156.3599999999997</v>
      </c>
      <c r="E13" s="17">
        <v>2576.9499999999998</v>
      </c>
      <c r="F13" s="17">
        <v>1781.3</v>
      </c>
      <c r="G13" s="17">
        <v>3372.59</v>
      </c>
      <c r="H13" s="58">
        <v>3170.71</v>
      </c>
      <c r="I13" s="58">
        <v>3562.6</v>
      </c>
      <c r="J13" s="58">
        <v>3776.35</v>
      </c>
      <c r="K13" s="17">
        <v>1187.53</v>
      </c>
      <c r="L13" s="17">
        <v>4750.13</v>
      </c>
      <c r="M13" s="17">
        <v>3182.59</v>
      </c>
      <c r="N13" s="17">
        <f t="shared" si="1"/>
        <v>37264.76999999999</v>
      </c>
    </row>
    <row r="14" spans="1:14" ht="23.25" customHeight="1">
      <c r="A14" s="21" t="s">
        <v>24</v>
      </c>
      <c r="B14" s="16">
        <f>B15+B16+B17</f>
        <v>0</v>
      </c>
      <c r="C14" s="16">
        <f t="shared" ref="C14:N14" si="3">C15+C16+C17</f>
        <v>0</v>
      </c>
      <c r="D14" s="16">
        <f t="shared" si="3"/>
        <v>76248</v>
      </c>
      <c r="E14" s="16">
        <f t="shared" si="3"/>
        <v>0</v>
      </c>
      <c r="F14" s="16">
        <f t="shared" si="3"/>
        <v>10016.6</v>
      </c>
      <c r="G14" s="16">
        <f t="shared" si="3"/>
        <v>125447.65</v>
      </c>
      <c r="H14" s="25">
        <f t="shared" si="3"/>
        <v>10519.8</v>
      </c>
      <c r="I14" s="25">
        <f t="shared" si="3"/>
        <v>0</v>
      </c>
      <c r="J14" s="25">
        <f t="shared" si="3"/>
        <v>9433.4500000000007</v>
      </c>
      <c r="K14" s="16">
        <f t="shared" si="3"/>
        <v>91894.26</v>
      </c>
      <c r="L14" s="16">
        <f t="shared" si="3"/>
        <v>84013.4</v>
      </c>
      <c r="M14" s="16">
        <f t="shared" si="3"/>
        <v>74065.55</v>
      </c>
      <c r="N14" s="16">
        <f t="shared" si="3"/>
        <v>481638.71</v>
      </c>
    </row>
    <row r="15" spans="1:14" ht="42" customHeight="1">
      <c r="A15" s="20" t="s">
        <v>25</v>
      </c>
      <c r="B15" s="17"/>
      <c r="C15" s="17"/>
      <c r="D15" s="17">
        <v>76248</v>
      </c>
      <c r="E15" s="17"/>
      <c r="F15" s="17">
        <v>10016.6</v>
      </c>
      <c r="G15" s="17"/>
      <c r="H15" s="58"/>
      <c r="I15" s="58"/>
      <c r="J15" s="58">
        <v>9433.4500000000007</v>
      </c>
      <c r="K15" s="17">
        <v>67043.899999999994</v>
      </c>
      <c r="L15" s="17">
        <v>84013.4</v>
      </c>
      <c r="M15" s="17">
        <v>23665.05</v>
      </c>
      <c r="N15" s="17">
        <f t="shared" si="1"/>
        <v>270420.40000000002</v>
      </c>
    </row>
    <row r="16" spans="1:14" ht="40.5" customHeight="1">
      <c r="A16" s="20" t="s">
        <v>26</v>
      </c>
      <c r="B16" s="17"/>
      <c r="C16" s="17"/>
      <c r="D16" s="17"/>
      <c r="E16" s="17"/>
      <c r="F16" s="17"/>
      <c r="G16" s="17">
        <f>120272.65+5175</f>
        <v>125447.65</v>
      </c>
      <c r="H16" s="58">
        <v>10519.8</v>
      </c>
      <c r="I16" s="58"/>
      <c r="J16" s="58"/>
      <c r="K16" s="17">
        <v>24850.36</v>
      </c>
      <c r="L16" s="17"/>
      <c r="M16" s="17">
        <v>50400.5</v>
      </c>
      <c r="N16" s="58">
        <f t="shared" si="1"/>
        <v>211218.31</v>
      </c>
    </row>
    <row r="17" spans="1:14" ht="40.5" customHeight="1">
      <c r="A17" s="24" t="s">
        <v>35</v>
      </c>
      <c r="B17" s="17"/>
      <c r="C17" s="17"/>
      <c r="D17" s="17"/>
      <c r="E17" s="17"/>
      <c r="F17" s="17"/>
      <c r="G17" s="17"/>
      <c r="H17" s="58"/>
      <c r="I17" s="58"/>
      <c r="J17" s="58"/>
      <c r="K17" s="17"/>
      <c r="L17" s="17"/>
      <c r="M17" s="17"/>
      <c r="N17" s="17">
        <f t="shared" si="1"/>
        <v>0</v>
      </c>
    </row>
    <row r="18" spans="1:14" ht="40.5" customHeight="1">
      <c r="A18" s="32" t="s">
        <v>49</v>
      </c>
      <c r="B18" s="17"/>
      <c r="C18" s="17"/>
      <c r="D18" s="17"/>
      <c r="E18" s="17"/>
      <c r="F18" s="17">
        <v>235</v>
      </c>
      <c r="G18" s="17">
        <v>3781</v>
      </c>
      <c r="H18" s="58"/>
      <c r="I18" s="58"/>
      <c r="J18" s="58">
        <v>16950</v>
      </c>
      <c r="K18" s="17"/>
      <c r="L18" s="17"/>
      <c r="M18" s="17"/>
      <c r="N18" s="16">
        <f t="shared" si="1"/>
        <v>20966</v>
      </c>
    </row>
    <row r="19" spans="1:14" ht="40.5" customHeight="1">
      <c r="A19" s="21" t="s">
        <v>52</v>
      </c>
      <c r="B19" s="16">
        <f>B20+B21+B22</f>
        <v>27557.68</v>
      </c>
      <c r="C19" s="16">
        <f t="shared" ref="C19:M19" si="4">C20+C21+C22</f>
        <v>4669.4799999999996</v>
      </c>
      <c r="D19" s="16">
        <f t="shared" si="4"/>
        <v>26847.42</v>
      </c>
      <c r="E19" s="16">
        <f t="shared" si="4"/>
        <v>11722.759999999998</v>
      </c>
      <c r="F19" s="16">
        <f t="shared" si="4"/>
        <v>19102.16</v>
      </c>
      <c r="G19" s="16">
        <f t="shared" si="4"/>
        <v>9115.93</v>
      </c>
      <c r="H19" s="25">
        <f t="shared" si="4"/>
        <v>17101.150000000001</v>
      </c>
      <c r="I19" s="25">
        <f t="shared" si="4"/>
        <v>10696.3</v>
      </c>
      <c r="J19" s="25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126812.87999999999</v>
      </c>
    </row>
    <row r="20" spans="1:14" ht="40.5" customHeight="1">
      <c r="A20" s="20" t="s">
        <v>53</v>
      </c>
      <c r="B20" s="17">
        <v>3929.64</v>
      </c>
      <c r="C20" s="17">
        <v>6876.87</v>
      </c>
      <c r="D20" s="17">
        <v>5418.14</v>
      </c>
      <c r="E20" s="17">
        <v>1577.81</v>
      </c>
      <c r="F20" s="17">
        <v>1577.81</v>
      </c>
      <c r="G20" s="17">
        <v>2768.61</v>
      </c>
      <c r="H20" s="58">
        <v>-297.7</v>
      </c>
      <c r="I20" s="58">
        <v>3274.7</v>
      </c>
      <c r="J20" s="58"/>
      <c r="K20" s="17"/>
      <c r="L20" s="17"/>
      <c r="M20" s="17"/>
      <c r="N20" s="17">
        <f t="shared" si="5"/>
        <v>25125.880000000005</v>
      </c>
    </row>
    <row r="21" spans="1:14" ht="40.5" customHeight="1">
      <c r="A21" s="20" t="s">
        <v>54</v>
      </c>
      <c r="B21" s="17">
        <v>8181.5</v>
      </c>
      <c r="C21" s="17">
        <v>8181.5</v>
      </c>
      <c r="D21" s="17">
        <v>8181.5</v>
      </c>
      <c r="E21" s="17">
        <v>8420.58</v>
      </c>
      <c r="F21" s="17">
        <v>8420.58</v>
      </c>
      <c r="G21" s="17">
        <v>8420.58</v>
      </c>
      <c r="H21" s="58">
        <v>8420.58</v>
      </c>
      <c r="I21" s="58">
        <v>8420.58</v>
      </c>
      <c r="J21" s="58"/>
      <c r="K21" s="17"/>
      <c r="L21" s="17"/>
      <c r="M21" s="17"/>
      <c r="N21" s="17">
        <f t="shared" si="5"/>
        <v>66647.400000000009</v>
      </c>
    </row>
    <row r="22" spans="1:14" ht="40.5" customHeight="1">
      <c r="A22" s="24" t="s">
        <v>55</v>
      </c>
      <c r="B22" s="17">
        <v>15446.54</v>
      </c>
      <c r="C22" s="17">
        <v>-10388.89</v>
      </c>
      <c r="D22" s="17">
        <v>13247.78</v>
      </c>
      <c r="E22" s="17">
        <v>1724.37</v>
      </c>
      <c r="F22" s="17">
        <v>9103.77</v>
      </c>
      <c r="G22" s="17">
        <v>-2073.2600000000002</v>
      </c>
      <c r="H22" s="58">
        <v>8978.27</v>
      </c>
      <c r="I22" s="58">
        <v>-998.98</v>
      </c>
      <c r="J22" s="58"/>
      <c r="K22" s="17"/>
      <c r="L22" s="17"/>
      <c r="M22" s="17"/>
      <c r="N22" s="17">
        <f t="shared" si="5"/>
        <v>35039.599999999999</v>
      </c>
    </row>
    <row r="23" spans="1:14" ht="39.75" customHeight="1">
      <c r="A23" s="21" t="s">
        <v>57</v>
      </c>
      <c r="B23" s="16">
        <v>41009.279999999999</v>
      </c>
      <c r="C23" s="16">
        <v>41009.279999999999</v>
      </c>
      <c r="D23" s="16">
        <v>41009.279999999999</v>
      </c>
      <c r="E23" s="16">
        <v>41009.279999999999</v>
      </c>
      <c r="F23" s="16">
        <v>41009.279999999999</v>
      </c>
      <c r="G23" s="16">
        <v>41009.279999999999</v>
      </c>
      <c r="H23" s="25">
        <v>41009.279999999999</v>
      </c>
      <c r="I23" s="25">
        <v>41009.279999999999</v>
      </c>
      <c r="J23" s="25">
        <v>41009.279999999999</v>
      </c>
      <c r="K23" s="16">
        <v>41009.279999999999</v>
      </c>
      <c r="L23" s="16">
        <v>41009.279999999999</v>
      </c>
      <c r="M23" s="16">
        <v>41009.279999999999</v>
      </c>
      <c r="N23" s="16">
        <f t="shared" si="1"/>
        <v>492111.3600000001</v>
      </c>
    </row>
    <row r="24" spans="1:14" ht="22.5" customHeight="1">
      <c r="A24" s="21" t="s">
        <v>27</v>
      </c>
      <c r="B24" s="25">
        <f>B4+B9+B14+B18+B23+B19</f>
        <v>160129.06</v>
      </c>
      <c r="C24" s="25">
        <f t="shared" ref="C24:N24" si="6">C4+C9+C14+C18+C23+C19</f>
        <v>140018.22</v>
      </c>
      <c r="D24" s="25">
        <f t="shared" si="6"/>
        <v>266990.51</v>
      </c>
      <c r="E24" s="25">
        <f t="shared" si="6"/>
        <v>144425.44</v>
      </c>
      <c r="F24" s="25">
        <f t="shared" si="6"/>
        <v>157511.79</v>
      </c>
      <c r="G24" s="25">
        <f t="shared" si="6"/>
        <v>261211.9</v>
      </c>
      <c r="H24" s="25">
        <f t="shared" si="6"/>
        <v>171801.88999999998</v>
      </c>
      <c r="I24" s="25">
        <f t="shared" si="6"/>
        <v>163176.22999999998</v>
      </c>
      <c r="J24" s="25">
        <f>J4+J9+J14+J18+J23+J19</f>
        <v>166028.52999999997</v>
      </c>
      <c r="K24" s="25">
        <f t="shared" si="6"/>
        <v>235241.35</v>
      </c>
      <c r="L24" s="25">
        <f t="shared" si="6"/>
        <v>246556.06</v>
      </c>
      <c r="M24" s="25">
        <f>M4+M9+M14+M18+M23+M19</f>
        <v>258805.27</v>
      </c>
      <c r="N24" s="25">
        <f t="shared" si="6"/>
        <v>2371896.25</v>
      </c>
    </row>
    <row r="25" spans="1:14" ht="15.75">
      <c r="A25" s="73" t="s">
        <v>58</v>
      </c>
      <c r="B25" s="73"/>
      <c r="C25" s="73"/>
      <c r="D25" s="22"/>
      <c r="E25" s="22"/>
      <c r="F25" s="22"/>
      <c r="G25" s="26"/>
      <c r="H25" s="22"/>
      <c r="I25" s="22"/>
      <c r="J25" s="22"/>
      <c r="K25" s="22"/>
      <c r="L25" s="74" t="s">
        <v>31</v>
      </c>
      <c r="M25" s="74"/>
      <c r="N25" s="74"/>
    </row>
    <row r="26" spans="1:14" ht="15.7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>
      <c r="A27" s="73" t="s">
        <v>29</v>
      </c>
      <c r="B27" s="73"/>
      <c r="C27" s="73"/>
      <c r="D27" s="22"/>
      <c r="E27" s="22"/>
      <c r="F27" s="22"/>
      <c r="G27" s="22"/>
      <c r="H27" s="22"/>
      <c r="I27" s="22"/>
      <c r="J27" s="22"/>
      <c r="K27" s="22"/>
      <c r="L27" s="74" t="s">
        <v>38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18" sqref="B18:C19"/>
    </sheetView>
  </sheetViews>
  <sheetFormatPr defaultRowHeight="1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>
      <c r="A1" s="1"/>
      <c r="B1" s="70" t="s">
        <v>69</v>
      </c>
      <c r="C1" s="70"/>
      <c r="D1" s="70"/>
      <c r="E1" s="6"/>
      <c r="F1" s="6"/>
      <c r="G1" s="6"/>
      <c r="H1" s="6"/>
    </row>
    <row r="2" spans="1:8" ht="15.7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>
      <c r="A3" s="1"/>
      <c r="B3" s="70" t="s">
        <v>6</v>
      </c>
      <c r="C3" s="70"/>
      <c r="D3" s="70"/>
      <c r="E3" s="1"/>
      <c r="F3" s="1"/>
      <c r="G3" s="1"/>
      <c r="H3" s="1"/>
    </row>
    <row r="4" spans="1:8" ht="30">
      <c r="A4" s="13"/>
      <c r="B4" s="31" t="s">
        <v>0</v>
      </c>
      <c r="C4" s="13" t="s">
        <v>1</v>
      </c>
      <c r="D4" s="31" t="s">
        <v>28</v>
      </c>
      <c r="E4" s="1"/>
      <c r="F4" s="1"/>
      <c r="G4" s="1"/>
      <c r="H4" s="1"/>
    </row>
    <row r="5" spans="1:8">
      <c r="A5" s="34"/>
      <c r="B5" s="35" t="s">
        <v>3</v>
      </c>
      <c r="C5" s="34"/>
      <c r="D5" s="31"/>
      <c r="E5" s="1"/>
      <c r="F5" s="1"/>
      <c r="G5" s="1"/>
      <c r="H5" s="1"/>
    </row>
    <row r="6" spans="1:8" ht="30">
      <c r="A6" s="34">
        <v>1</v>
      </c>
      <c r="B6" s="34" t="s">
        <v>93</v>
      </c>
      <c r="C6" s="34">
        <v>76248</v>
      </c>
      <c r="D6" s="56">
        <f>C6</f>
        <v>76248</v>
      </c>
      <c r="E6" s="1"/>
      <c r="F6" s="1"/>
      <c r="G6" s="1"/>
      <c r="H6" s="1"/>
    </row>
    <row r="7" spans="1:8">
      <c r="A7" s="34"/>
      <c r="B7" s="35" t="s">
        <v>10</v>
      </c>
      <c r="C7" s="34"/>
      <c r="D7" s="34"/>
      <c r="E7" s="1"/>
      <c r="F7" s="1"/>
      <c r="G7" s="1"/>
      <c r="H7" s="1"/>
    </row>
    <row r="8" spans="1:8" s="1" customFormat="1" ht="30">
      <c r="A8" s="34">
        <v>1</v>
      </c>
      <c r="B8" s="34" t="s">
        <v>105</v>
      </c>
      <c r="C8" s="34">
        <v>10016.6</v>
      </c>
      <c r="D8" s="35">
        <f>C8+D6</f>
        <v>86264.6</v>
      </c>
    </row>
    <row r="9" spans="1:8" s="1" customFormat="1">
      <c r="A9" s="34"/>
      <c r="B9" s="35" t="s">
        <v>14</v>
      </c>
      <c r="C9" s="34"/>
      <c r="D9" s="34"/>
    </row>
    <row r="10" spans="1:8" s="5" customFormat="1">
      <c r="A10" s="34">
        <v>1</v>
      </c>
      <c r="B10" s="34" t="s">
        <v>135</v>
      </c>
      <c r="C10" s="35">
        <v>9433.4500000000007</v>
      </c>
      <c r="D10" s="35">
        <f>C10+D8</f>
        <v>95698.05</v>
      </c>
    </row>
    <row r="11" spans="1:8">
      <c r="A11" s="34"/>
      <c r="B11" s="35" t="s">
        <v>15</v>
      </c>
      <c r="C11" s="34"/>
      <c r="D11" s="35"/>
    </row>
    <row r="12" spans="1:8">
      <c r="A12" s="34">
        <v>1</v>
      </c>
      <c r="B12" s="36" t="s">
        <v>146</v>
      </c>
      <c r="C12" s="34">
        <v>67043.899999999994</v>
      </c>
      <c r="D12" s="35">
        <f>C12+D10</f>
        <v>162741.95000000001</v>
      </c>
    </row>
    <row r="13" spans="1:8" s="5" customFormat="1">
      <c r="A13" s="40"/>
      <c r="B13" s="35" t="s">
        <v>16</v>
      </c>
      <c r="C13" s="40"/>
      <c r="D13" s="52"/>
    </row>
    <row r="14" spans="1:8">
      <c r="A14" s="40">
        <v>1</v>
      </c>
      <c r="B14" s="34" t="s">
        <v>166</v>
      </c>
      <c r="C14" s="40">
        <v>13025.5</v>
      </c>
      <c r="D14" s="52"/>
    </row>
    <row r="15" spans="1:8">
      <c r="A15" s="40">
        <v>2</v>
      </c>
      <c r="B15" s="34" t="s">
        <v>167</v>
      </c>
      <c r="C15" s="40">
        <v>70987.899999999994</v>
      </c>
      <c r="D15" s="52"/>
    </row>
    <row r="16" spans="1:8">
      <c r="A16" s="40"/>
      <c r="B16" s="35" t="s">
        <v>161</v>
      </c>
      <c r="C16" s="41">
        <f>SUM(C14:C15)</f>
        <v>84013.4</v>
      </c>
      <c r="D16" s="52">
        <f>C16+D12</f>
        <v>246755.35</v>
      </c>
    </row>
    <row r="17" spans="1:4">
      <c r="A17" s="40"/>
      <c r="B17" s="35" t="s">
        <v>17</v>
      </c>
      <c r="C17" s="40"/>
      <c r="D17" s="41"/>
    </row>
    <row r="18" spans="1:4" ht="30">
      <c r="A18" s="40">
        <v>1</v>
      </c>
      <c r="B18" s="34" t="s">
        <v>183</v>
      </c>
      <c r="C18" s="40">
        <v>8037.7</v>
      </c>
      <c r="D18" s="52"/>
    </row>
    <row r="19" spans="1:4">
      <c r="A19" s="40">
        <v>2</v>
      </c>
      <c r="B19" s="34" t="s">
        <v>184</v>
      </c>
      <c r="C19" s="40">
        <v>15627.35</v>
      </c>
      <c r="D19" s="40"/>
    </row>
    <row r="20" spans="1:4">
      <c r="A20" s="40"/>
      <c r="B20" s="35" t="s">
        <v>176</v>
      </c>
      <c r="C20" s="41">
        <f>SUM(C18:C19)</f>
        <v>23665.05</v>
      </c>
      <c r="D20" s="52">
        <f>C20+D16</f>
        <v>270420.40000000002</v>
      </c>
    </row>
    <row r="21" spans="1:4">
      <c r="A21" s="40"/>
      <c r="B21" s="35"/>
      <c r="C21" s="40"/>
      <c r="D21" s="40"/>
    </row>
    <row r="22" spans="1:4">
      <c r="A22" s="40"/>
      <c r="B22" s="34"/>
      <c r="C22" s="40"/>
      <c r="D22" s="52"/>
    </row>
    <row r="23" spans="1:4">
      <c r="A23" s="40"/>
      <c r="B23" s="34"/>
      <c r="C23" s="40"/>
      <c r="D23" s="41"/>
    </row>
    <row r="24" spans="1:4">
      <c r="A24" s="40"/>
      <c r="B24" s="35"/>
      <c r="C24" s="41"/>
      <c r="D24" s="52"/>
    </row>
    <row r="25" spans="1:4">
      <c r="A25" s="40"/>
      <c r="B25" s="35"/>
      <c r="C25" s="40"/>
      <c r="D25" s="40"/>
    </row>
    <row r="26" spans="1:4">
      <c r="A26" s="40"/>
      <c r="B26" s="34"/>
      <c r="C26" s="40"/>
      <c r="D26" s="52"/>
    </row>
    <row r="27" spans="1:4">
      <c r="A27" s="40"/>
      <c r="B27" s="34"/>
      <c r="C27" s="40"/>
      <c r="D27" s="52"/>
    </row>
    <row r="28" spans="1:4">
      <c r="A28" s="40"/>
      <c r="B28" s="34"/>
      <c r="C28" s="40"/>
      <c r="D28" s="52"/>
    </row>
    <row r="29" spans="1:4">
      <c r="A29" s="40"/>
      <c r="B29" s="34"/>
      <c r="C29" s="40"/>
      <c r="D29" s="40"/>
    </row>
    <row r="30" spans="1:4">
      <c r="A30" s="40"/>
      <c r="B30" s="34"/>
      <c r="C30" s="40"/>
      <c r="D30" s="41"/>
    </row>
    <row r="31" spans="1:4">
      <c r="A31" s="40"/>
      <c r="B31" s="35"/>
      <c r="C31" s="40"/>
      <c r="D31" s="40"/>
    </row>
    <row r="32" spans="1:4">
      <c r="A32" s="40"/>
      <c r="B32" s="34"/>
      <c r="C32" s="40"/>
      <c r="D32" s="40"/>
    </row>
    <row r="33" spans="1:4">
      <c r="A33" s="40"/>
      <c r="B33" s="35"/>
      <c r="C33" s="41"/>
      <c r="D33" s="41"/>
    </row>
    <row r="34" spans="1:4">
      <c r="A34" s="40"/>
      <c r="B34" s="35"/>
      <c r="C34" s="40"/>
      <c r="D34" s="40"/>
    </row>
    <row r="35" spans="1:4">
      <c r="A35" s="40"/>
      <c r="B35" s="34"/>
      <c r="C35" s="40"/>
      <c r="D35" s="41"/>
    </row>
    <row r="36" spans="1:4">
      <c r="A36" s="40"/>
      <c r="B36" s="35"/>
      <c r="C36" s="41"/>
      <c r="D36" s="41"/>
    </row>
    <row r="37" spans="1:4">
      <c r="A37" s="40"/>
      <c r="B37" s="34"/>
      <c r="C37" s="40"/>
      <c r="D37" s="40"/>
    </row>
    <row r="38" spans="1:4">
      <c r="A38" s="40"/>
      <c r="B38" s="35"/>
      <c r="C38" s="41"/>
      <c r="D38" s="41"/>
    </row>
    <row r="39" spans="1:4">
      <c r="A39" s="38"/>
      <c r="B39" s="38"/>
      <c r="C39" s="38"/>
      <c r="D39" s="3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C15" sqref="C15"/>
    </sheetView>
  </sheetViews>
  <sheetFormatPr defaultRowHeight="15"/>
  <cols>
    <col min="1" max="1" width="3.7109375" customWidth="1"/>
    <col min="2" max="2" width="5.85546875" customWidth="1"/>
    <col min="3" max="3" width="46" customWidth="1"/>
    <col min="4" max="4" width="9.5703125" customWidth="1"/>
    <col min="5" max="5" width="22" customWidth="1"/>
  </cols>
  <sheetData>
    <row r="1" spans="1:5" ht="15.75">
      <c r="B1" s="33" t="s">
        <v>51</v>
      </c>
      <c r="C1" s="33"/>
      <c r="D1" s="33"/>
      <c r="E1" s="33"/>
    </row>
    <row r="2" spans="1:5">
      <c r="C2" t="s">
        <v>48</v>
      </c>
    </row>
    <row r="3" spans="1:5">
      <c r="B3" t="s">
        <v>39</v>
      </c>
    </row>
    <row r="4" spans="1:5">
      <c r="A4" s="27" t="s">
        <v>40</v>
      </c>
      <c r="B4" s="27" t="s">
        <v>40</v>
      </c>
      <c r="C4" s="27"/>
      <c r="D4" s="27" t="s">
        <v>41</v>
      </c>
      <c r="E4" s="27" t="s">
        <v>42</v>
      </c>
    </row>
    <row r="5" spans="1:5">
      <c r="A5" s="28" t="s">
        <v>43</v>
      </c>
      <c r="B5" s="28" t="s">
        <v>44</v>
      </c>
      <c r="C5" s="28" t="s">
        <v>45</v>
      </c>
      <c r="D5" s="28" t="s">
        <v>46</v>
      </c>
      <c r="E5" s="28" t="s">
        <v>47</v>
      </c>
    </row>
    <row r="6" spans="1:5">
      <c r="A6" s="12">
        <v>1</v>
      </c>
      <c r="B6" s="12"/>
      <c r="C6" s="29"/>
      <c r="D6" s="29"/>
      <c r="E6" s="29"/>
    </row>
    <row r="7" spans="1:5">
      <c r="A7" s="12">
        <v>2</v>
      </c>
      <c r="B7" s="12"/>
      <c r="C7" s="29"/>
      <c r="D7" s="29"/>
      <c r="E7" s="29"/>
    </row>
    <row r="8" spans="1:5">
      <c r="A8" s="12">
        <v>3</v>
      </c>
      <c r="B8" s="12"/>
      <c r="C8" s="29"/>
      <c r="D8" s="29"/>
      <c r="E8" s="29"/>
    </row>
    <row r="9" spans="1:5">
      <c r="A9" s="12">
        <v>4</v>
      </c>
      <c r="B9" s="12"/>
      <c r="C9" s="29"/>
      <c r="D9" s="29"/>
      <c r="E9" s="29"/>
    </row>
    <row r="10" spans="1:5">
      <c r="A10" s="12">
        <v>5</v>
      </c>
      <c r="B10" s="12"/>
      <c r="C10" s="29"/>
      <c r="D10" s="29"/>
      <c r="E10" s="29"/>
    </row>
    <row r="11" spans="1:5">
      <c r="A11" s="12">
        <v>6</v>
      </c>
      <c r="B11" s="12"/>
      <c r="C11" s="29"/>
      <c r="D11" s="29"/>
      <c r="E11" s="29"/>
    </row>
    <row r="12" spans="1:5">
      <c r="A12" s="12">
        <v>7</v>
      </c>
      <c r="B12" s="12"/>
      <c r="C12" s="29"/>
      <c r="D12" s="29"/>
      <c r="E12" s="29"/>
    </row>
    <row r="13" spans="1:5">
      <c r="A13" s="12">
        <v>8</v>
      </c>
      <c r="B13" s="12"/>
      <c r="C13" s="29"/>
      <c r="D13" s="29"/>
      <c r="E13" s="29"/>
    </row>
    <row r="14" spans="1:5">
      <c r="A14" s="12">
        <v>9</v>
      </c>
      <c r="B14" s="12"/>
      <c r="C14" s="29"/>
      <c r="D14" s="29"/>
      <c r="E14" s="29"/>
    </row>
    <row r="15" spans="1:5">
      <c r="A15" s="12">
        <v>10</v>
      </c>
      <c r="B15" s="12"/>
      <c r="C15" s="29"/>
      <c r="D15" s="29"/>
      <c r="E15" s="29"/>
    </row>
    <row r="16" spans="1:5">
      <c r="A16" s="12">
        <v>11</v>
      </c>
      <c r="B16" s="12"/>
      <c r="C16" s="29"/>
      <c r="D16" s="29"/>
      <c r="E16" s="29"/>
    </row>
    <row r="17" spans="1:5">
      <c r="A17" s="12">
        <v>12</v>
      </c>
      <c r="B17" s="12"/>
      <c r="C17" s="29"/>
      <c r="D17" s="29"/>
      <c r="E17" s="29"/>
    </row>
    <row r="18" spans="1:5">
      <c r="A18" s="12">
        <v>13</v>
      </c>
      <c r="B18" s="12"/>
      <c r="C18" s="29"/>
      <c r="D18" s="29"/>
      <c r="E18" s="29"/>
    </row>
    <row r="19" spans="1:5">
      <c r="A19" s="12">
        <v>14</v>
      </c>
      <c r="B19" s="12"/>
      <c r="C19" s="29"/>
      <c r="D19" s="29"/>
      <c r="E19" s="29"/>
    </row>
    <row r="20" spans="1:5">
      <c r="A20" s="12">
        <v>15</v>
      </c>
      <c r="B20" s="12"/>
      <c r="C20" s="29"/>
      <c r="D20" s="29"/>
      <c r="E20" s="29"/>
    </row>
    <row r="21" spans="1:5">
      <c r="A21" s="12">
        <v>16</v>
      </c>
      <c r="B21" s="12"/>
      <c r="C21" s="29"/>
      <c r="D21" s="29"/>
      <c r="E21" s="29"/>
    </row>
    <row r="22" spans="1:5">
      <c r="A22" s="12">
        <v>17</v>
      </c>
      <c r="B22" s="12"/>
      <c r="C22" s="29"/>
      <c r="D22" s="29"/>
      <c r="E22" s="29"/>
    </row>
    <row r="23" spans="1:5">
      <c r="A23" s="12">
        <v>18</v>
      </c>
      <c r="B23" s="12"/>
      <c r="C23" s="29"/>
      <c r="D23" s="29"/>
      <c r="E23" s="29"/>
    </row>
    <row r="24" spans="1:5">
      <c r="A24" s="12">
        <v>19</v>
      </c>
      <c r="B24" s="12"/>
      <c r="C24" s="29"/>
      <c r="D24" s="29"/>
      <c r="E24" s="29"/>
    </row>
    <row r="25" spans="1:5">
      <c r="A25" s="12">
        <v>20</v>
      </c>
      <c r="B25" s="12"/>
      <c r="C25" s="29"/>
      <c r="D25" s="29"/>
      <c r="E25" s="29"/>
    </row>
    <row r="26" spans="1:5">
      <c r="A26" s="12">
        <v>21</v>
      </c>
      <c r="B26" s="12"/>
      <c r="C26" s="29"/>
      <c r="D26" s="29"/>
      <c r="E26" s="29"/>
    </row>
    <row r="27" spans="1:5">
      <c r="A27" s="12">
        <v>22</v>
      </c>
      <c r="B27" s="12"/>
      <c r="C27" s="29"/>
      <c r="D27" s="29"/>
      <c r="E27" s="29"/>
    </row>
    <row r="28" spans="1:5">
      <c r="A28" s="12">
        <v>23</v>
      </c>
      <c r="B28" s="12"/>
      <c r="C28" s="29"/>
      <c r="D28" s="29"/>
      <c r="E28" s="29"/>
    </row>
    <row r="29" spans="1:5">
      <c r="A29" s="12">
        <v>24</v>
      </c>
      <c r="B29" s="12"/>
      <c r="C29" s="29"/>
      <c r="D29" s="29"/>
      <c r="E29" s="29"/>
    </row>
    <row r="30" spans="1:5">
      <c r="A30" s="12">
        <v>25</v>
      </c>
      <c r="B30" s="12"/>
      <c r="C30" s="29"/>
      <c r="D30" s="29"/>
      <c r="E30" s="29"/>
    </row>
    <row r="31" spans="1:5">
      <c r="A31" s="12">
        <v>26</v>
      </c>
      <c r="B31" s="12"/>
      <c r="C31" s="29"/>
      <c r="D31" s="29"/>
      <c r="E31" s="29"/>
    </row>
    <row r="32" spans="1:5">
      <c r="A32" s="12">
        <v>27</v>
      </c>
      <c r="B32" s="12"/>
      <c r="C32" s="29"/>
      <c r="D32" s="29"/>
      <c r="E32" s="29"/>
    </row>
    <row r="33" spans="1:5">
      <c r="A33" s="12">
        <v>28</v>
      </c>
      <c r="B33" s="12"/>
      <c r="C33" s="29"/>
      <c r="D33" s="29"/>
      <c r="E33" s="29"/>
    </row>
    <row r="34" spans="1:5">
      <c r="A34" s="12">
        <v>29</v>
      </c>
      <c r="B34" s="12"/>
      <c r="C34" s="29"/>
      <c r="D34" s="29"/>
      <c r="E34" s="29"/>
    </row>
    <row r="35" spans="1:5">
      <c r="A35" s="12">
        <v>30</v>
      </c>
      <c r="B35" s="12"/>
      <c r="C35" s="29"/>
      <c r="D35" s="29"/>
      <c r="E35" s="29"/>
    </row>
    <row r="36" spans="1:5">
      <c r="A36" s="12">
        <v>31</v>
      </c>
      <c r="B36" s="12"/>
      <c r="C36" s="29"/>
      <c r="D36" s="29"/>
      <c r="E36" s="29"/>
    </row>
    <row r="37" spans="1:5">
      <c r="A37" s="12">
        <v>32</v>
      </c>
      <c r="B37" s="12"/>
      <c r="C37" s="29"/>
      <c r="D37" s="29"/>
      <c r="E37" s="29"/>
    </row>
    <row r="38" spans="1:5">
      <c r="A38" s="12"/>
      <c r="B38" s="12"/>
      <c r="C38" s="29"/>
      <c r="D38" s="29"/>
      <c r="E38" s="29"/>
    </row>
    <row r="39" spans="1:5">
      <c r="A39" s="12"/>
      <c r="B39" s="12"/>
      <c r="C39" s="29"/>
      <c r="D39" s="29"/>
      <c r="E39" s="29"/>
    </row>
    <row r="40" spans="1:5">
      <c r="A40" s="12"/>
      <c r="B40" s="12"/>
      <c r="C40" s="29"/>
      <c r="D40" s="29"/>
      <c r="E40" s="29"/>
    </row>
    <row r="41" spans="1:5">
      <c r="A41" s="12"/>
      <c r="B41" s="12"/>
      <c r="C41" s="29"/>
      <c r="D41" s="29"/>
      <c r="E41" s="29"/>
    </row>
    <row r="42" spans="1:5">
      <c r="A42" s="12"/>
      <c r="B42" s="12"/>
      <c r="C42" s="29"/>
      <c r="D42" s="29"/>
      <c r="E42" s="29"/>
    </row>
    <row r="43" spans="1:5">
      <c r="A43" s="12"/>
      <c r="B43" s="12"/>
      <c r="C43" s="29"/>
      <c r="D43" s="29"/>
      <c r="E43" s="29"/>
    </row>
    <row r="44" spans="1:5">
      <c r="A44" s="12"/>
      <c r="B44" s="12"/>
      <c r="C44" s="29"/>
      <c r="D44" s="29"/>
      <c r="E44" s="29"/>
    </row>
    <row r="45" spans="1:5">
      <c r="A45" s="12"/>
      <c r="B45" s="12"/>
      <c r="C45" s="29"/>
      <c r="D45" s="29"/>
      <c r="E45" s="29"/>
    </row>
    <row r="46" spans="1:5">
      <c r="C46" s="30"/>
      <c r="D46" s="30"/>
      <c r="E46" s="30"/>
    </row>
    <row r="47" spans="1:5">
      <c r="C47" s="30"/>
      <c r="D47" s="30"/>
      <c r="E47" s="30"/>
    </row>
    <row r="48" spans="1:5">
      <c r="C48" s="30"/>
      <c r="D48" s="30"/>
      <c r="E48" s="30"/>
    </row>
    <row r="49" spans="3:5">
      <c r="C49" s="30"/>
      <c r="D49" s="30"/>
      <c r="E49" s="30"/>
    </row>
    <row r="50" spans="3:5">
      <c r="C50" s="30"/>
      <c r="D50" s="30"/>
      <c r="E50" s="30"/>
    </row>
    <row r="51" spans="3:5">
      <c r="C51" s="30"/>
      <c r="D51" s="30"/>
      <c r="E51" s="30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B10" sqref="B10:C11"/>
    </sheetView>
  </sheetViews>
  <sheetFormatPr defaultRowHeight="15"/>
  <cols>
    <col min="1" max="1" width="5.28515625" customWidth="1"/>
    <col min="2" max="2" width="54.7109375" customWidth="1"/>
    <col min="3" max="3" width="10.5703125" customWidth="1"/>
    <col min="4" max="4" width="11.42578125" customWidth="1"/>
  </cols>
  <sheetData>
    <row r="1" spans="1:4" ht="15.75">
      <c r="A1" s="1"/>
      <c r="B1" s="70" t="s">
        <v>69</v>
      </c>
      <c r="C1" s="70"/>
      <c r="D1" s="70"/>
    </row>
    <row r="2" spans="1:4" ht="15.75">
      <c r="A2" s="1"/>
      <c r="B2" s="71" t="s">
        <v>33</v>
      </c>
      <c r="C2" s="71"/>
      <c r="D2" s="71"/>
    </row>
    <row r="3" spans="1:4" ht="15.75">
      <c r="A3" s="1"/>
      <c r="B3" s="70" t="s">
        <v>50</v>
      </c>
      <c r="C3" s="70"/>
      <c r="D3" s="70"/>
    </row>
    <row r="4" spans="1:4" ht="30">
      <c r="A4" s="13"/>
      <c r="B4" s="31" t="s">
        <v>0</v>
      </c>
      <c r="C4" s="13" t="s">
        <v>1</v>
      </c>
      <c r="D4" s="31" t="s">
        <v>28</v>
      </c>
    </row>
    <row r="5" spans="1:4">
      <c r="A5" s="34"/>
      <c r="B5" s="54" t="s">
        <v>10</v>
      </c>
      <c r="C5" s="34"/>
      <c r="D5" s="55"/>
    </row>
    <row r="6" spans="1:4">
      <c r="A6" s="34">
        <v>1</v>
      </c>
      <c r="B6" s="36" t="s">
        <v>106</v>
      </c>
      <c r="C6" s="34">
        <v>235</v>
      </c>
      <c r="D6" s="56">
        <f>C6</f>
        <v>235</v>
      </c>
    </row>
    <row r="7" spans="1:4">
      <c r="A7" s="34"/>
      <c r="B7" s="54" t="s">
        <v>11</v>
      </c>
      <c r="C7" s="35"/>
      <c r="D7" s="34"/>
    </row>
    <row r="8" spans="1:4">
      <c r="A8" s="34">
        <v>1</v>
      </c>
      <c r="B8" s="36" t="s">
        <v>109</v>
      </c>
      <c r="C8" s="35">
        <v>3781</v>
      </c>
      <c r="D8" s="35">
        <f>C8+D6</f>
        <v>4016</v>
      </c>
    </row>
    <row r="9" spans="1:4">
      <c r="A9" s="34"/>
      <c r="B9" s="54" t="s">
        <v>14</v>
      </c>
      <c r="C9" s="34"/>
      <c r="D9" s="35"/>
    </row>
    <row r="10" spans="1:4">
      <c r="A10" s="34">
        <v>1</v>
      </c>
      <c r="B10" s="34" t="s">
        <v>106</v>
      </c>
      <c r="C10" s="34">
        <v>150</v>
      </c>
      <c r="D10" s="67"/>
    </row>
    <row r="11" spans="1:4">
      <c r="A11" s="34">
        <v>2</v>
      </c>
      <c r="B11" s="53" t="s">
        <v>136</v>
      </c>
      <c r="C11" s="34">
        <v>16800</v>
      </c>
      <c r="D11" s="57"/>
    </row>
    <row r="12" spans="1:4">
      <c r="A12" s="34"/>
      <c r="B12" s="64" t="s">
        <v>130</v>
      </c>
      <c r="C12" s="35">
        <f>SUM(C10:C11)</f>
        <v>16950</v>
      </c>
      <c r="D12" s="67">
        <f>C12+D8</f>
        <v>20966</v>
      </c>
    </row>
    <row r="13" spans="1:4">
      <c r="A13" s="34"/>
      <c r="B13" s="53"/>
      <c r="C13" s="34"/>
      <c r="D13" s="57"/>
    </row>
    <row r="14" spans="1:4">
      <c r="A14" s="40"/>
      <c r="B14" s="64"/>
      <c r="C14" s="41"/>
      <c r="D14" s="52"/>
    </row>
    <row r="15" spans="1:4">
      <c r="A15" s="40"/>
      <c r="B15" s="35"/>
      <c r="C15" s="40"/>
      <c r="D15" s="52"/>
    </row>
    <row r="16" spans="1:4">
      <c r="A16" s="40"/>
      <c r="B16" s="34"/>
      <c r="C16" s="40"/>
      <c r="D16" s="52"/>
    </row>
    <row r="17" spans="1:4">
      <c r="A17" s="40"/>
      <c r="B17" s="34"/>
      <c r="C17" s="40"/>
      <c r="D17" s="52"/>
    </row>
    <row r="18" spans="1:4">
      <c r="A18" s="40"/>
      <c r="B18" s="34"/>
      <c r="C18" s="40"/>
      <c r="D18" s="52"/>
    </row>
    <row r="19" spans="1:4">
      <c r="A19" s="41"/>
      <c r="B19" s="35"/>
      <c r="C19" s="41"/>
      <c r="D19" s="52"/>
    </row>
    <row r="20" spans="1:4">
      <c r="A20" s="41"/>
      <c r="B20" s="35"/>
      <c r="C20" s="41"/>
      <c r="D20" s="52"/>
    </row>
    <row r="21" spans="1:4">
      <c r="A21" s="40"/>
      <c r="B21" s="34"/>
      <c r="C21" s="40"/>
      <c r="D21" s="41"/>
    </row>
    <row r="22" spans="1:4">
      <c r="A22" s="40"/>
      <c r="B22" s="35"/>
      <c r="C22" s="40"/>
      <c r="D22" s="41"/>
    </row>
    <row r="23" spans="1:4">
      <c r="A23" s="40"/>
      <c r="B23" s="34"/>
      <c r="C23" s="41"/>
      <c r="D23" s="41"/>
    </row>
    <row r="24" spans="1:4">
      <c r="A24" s="40"/>
      <c r="B24" s="35"/>
      <c r="C24" s="41"/>
      <c r="D24" s="41"/>
    </row>
    <row r="25" spans="1:4">
      <c r="A25" s="40"/>
      <c r="B25" s="34"/>
      <c r="C25" s="41"/>
      <c r="D25" s="41"/>
    </row>
    <row r="26" spans="1:4">
      <c r="A26" s="40"/>
      <c r="B26" s="34"/>
      <c r="C26" s="41"/>
      <c r="D26" s="41"/>
    </row>
    <row r="27" spans="1:4">
      <c r="A27" s="40"/>
      <c r="B27" s="34"/>
      <c r="C27" s="41"/>
      <c r="D27" s="41"/>
    </row>
    <row r="28" spans="1:4">
      <c r="A28" s="40"/>
      <c r="B28" s="35"/>
      <c r="C28" s="41"/>
      <c r="D28" s="52"/>
    </row>
    <row r="29" spans="1:4">
      <c r="A29" s="40"/>
      <c r="B29" s="35"/>
      <c r="C29" s="41"/>
      <c r="D29" s="52"/>
    </row>
    <row r="30" spans="1:4">
      <c r="A30" s="40"/>
      <c r="B30" s="35"/>
      <c r="C30" s="41"/>
      <c r="D30" s="52"/>
    </row>
    <row r="31" spans="1:4">
      <c r="A31" s="40"/>
      <c r="B31" s="35"/>
      <c r="C31" s="41"/>
      <c r="D31" s="52"/>
    </row>
    <row r="32" spans="1:4">
      <c r="A32" s="40"/>
      <c r="B32" s="35"/>
      <c r="C32" s="41"/>
      <c r="D32" s="52"/>
    </row>
    <row r="33" spans="1:4">
      <c r="A33" s="40"/>
      <c r="B33" s="35"/>
      <c r="C33" s="40"/>
      <c r="D33" s="40"/>
    </row>
    <row r="34" spans="1:4">
      <c r="A34" s="40"/>
      <c r="B34" s="34"/>
      <c r="C34" s="40"/>
      <c r="D34" s="52"/>
    </row>
    <row r="35" spans="1:4">
      <c r="A35" s="40"/>
      <c r="B35" s="35"/>
      <c r="C35" s="41"/>
      <c r="D35" s="41"/>
    </row>
    <row r="36" spans="1:4">
      <c r="A36" s="40"/>
      <c r="B36" s="34"/>
      <c r="C36" s="40"/>
      <c r="D36" s="41"/>
    </row>
    <row r="37" spans="1:4">
      <c r="A37" s="38"/>
      <c r="B37" s="38"/>
      <c r="C37" s="38"/>
      <c r="D37" s="38"/>
    </row>
    <row r="38" spans="1:4">
      <c r="A38" s="38"/>
      <c r="B38" s="38"/>
      <c r="C38" s="38"/>
      <c r="D38" s="38"/>
    </row>
    <row r="39" spans="1:4">
      <c r="A39" s="38"/>
      <c r="B39" s="38"/>
      <c r="C39" s="38"/>
      <c r="D39" s="38"/>
    </row>
    <row r="40" spans="1:4">
      <c r="A40" s="38"/>
      <c r="B40" s="38"/>
      <c r="C40" s="38"/>
      <c r="D40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Заявления жителей</vt:lpstr>
      <vt:lpstr>Дополн.работы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2016-01-22T03:02:27Z</cp:lastPrinted>
  <dcterms:created xsi:type="dcterms:W3CDTF">2011-07-25T05:21:17Z</dcterms:created>
  <dcterms:modified xsi:type="dcterms:W3CDTF">2023-02-08T07:26:41Z</dcterms:modified>
</cp:coreProperties>
</file>