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EAE61ED-671A-4812-88E3-8391BEFDD4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 l="1"/>
  <c r="F29" i="1"/>
  <c r="D13" i="1"/>
  <c r="H24" i="1" l="1"/>
  <c r="H39" i="1" s="1"/>
  <c r="H40" i="1" l="1"/>
  <c r="H44" i="1" s="1"/>
  <c r="F24" i="1"/>
  <c r="F39" i="1" s="1"/>
  <c r="F40" i="1" l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<sst xmlns="http://schemas.openxmlformats.org/spreadsheetml/2006/main" count="41" uniqueCount="41">
  <si>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</si>
  <si>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</si>
  <si>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</si>
  <si>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</si>
  <si>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</si>
  <si>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</si>
  <si>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</si>
  <si>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</si>
  <si>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</si>
  <si>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</si>
  <si>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</si>
  <si>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</si>
  <si>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</si>
  <si>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</si>
  <si>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</si>
  <si>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</si>
  <si>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</si>
  <si>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</si>
  <si>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</si>
  <si>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</si>
  <si>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</si>
  <si>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</si>
  <si>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</si>
  <si>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</si>
  <si>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</si>
  <si>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</si>
  <si>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</si>
  <si>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</si>
  <si>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</si>
  <si>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</si>
  <si>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</si>
  <si>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</si>
  <si>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</si>
  <si>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</si>
  <si>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</si>
  <si>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</si>
  <si>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</si>
  <si>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</si>
  <si>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</si>
  <si>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 Сосновая, 50  за  2022 год</t>
  </si>
  <si>
    <t>Тех. обслуживание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</si>
</sst>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6"/>
  <sheetViews>
    <sheetView tabSelected="1" topLeftCell="A22" workbookViewId="0">
      <selection activeCell="A19" sqref="A19:C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5.75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</row>
    <row r="6" spans="1:9" x14ac:dyDescent="0.25">
      <c r="A6" s="50" t="s">
        <v>1</v>
      </c>
      <c r="B6" s="71"/>
      <c r="C6" s="71"/>
      <c r="D6" s="51"/>
      <c r="E6" s="50" t="s">
        <v>2</v>
      </c>
      <c r="F6" s="71"/>
      <c r="G6" s="71"/>
      <c r="H6" s="71"/>
      <c r="I6" s="51"/>
    </row>
    <row r="7" spans="1:9" x14ac:dyDescent="0.25">
      <c r="A7" s="72" t="s">
        <v>3</v>
      </c>
      <c r="B7" s="73"/>
      <c r="C7" s="73"/>
      <c r="D7" s="74"/>
      <c r="E7" s="50">
        <v>6526.8</v>
      </c>
      <c r="F7" s="71"/>
      <c r="G7" s="71"/>
      <c r="H7" s="71"/>
      <c r="I7" s="51"/>
    </row>
    <row r="8" spans="1:9" x14ac:dyDescent="0.25">
      <c r="A8" s="75" t="s">
        <v>4</v>
      </c>
      <c r="B8" s="76"/>
      <c r="C8" s="76"/>
      <c r="D8" s="77"/>
      <c r="E8" s="50">
        <v>0</v>
      </c>
      <c r="F8" s="71"/>
      <c r="G8" s="71"/>
      <c r="H8" s="71"/>
      <c r="I8" s="71"/>
    </row>
    <row r="9" spans="1:9" x14ac:dyDescent="0.25">
      <c r="A9" s="2"/>
      <c r="B9" s="3"/>
      <c r="C9" s="4"/>
      <c r="D9" s="78" t="s">
        <v>5</v>
      </c>
      <c r="E9" s="79"/>
      <c r="F9" s="78"/>
      <c r="G9" s="79"/>
      <c r="H9" s="78"/>
      <c r="I9" s="79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47" t="s">
        <v>36</v>
      </c>
      <c r="B11" s="48"/>
      <c r="C11" s="49"/>
      <c r="D11" s="50">
        <v>388848.48</v>
      </c>
      <c r="E11" s="51"/>
      <c r="F11" s="52"/>
      <c r="G11" s="53"/>
      <c r="H11" s="50"/>
      <c r="I11" s="51"/>
    </row>
    <row r="12" spans="1:9" x14ac:dyDescent="0.25">
      <c r="A12" s="42" t="s">
        <v>6</v>
      </c>
      <c r="B12" s="43"/>
      <c r="C12" s="44"/>
      <c r="D12" s="54">
        <f>F44</f>
        <v>2060910.6199999996</v>
      </c>
      <c r="E12" s="51"/>
      <c r="F12" s="50"/>
      <c r="G12" s="51"/>
      <c r="H12" s="54"/>
      <c r="I12" s="51"/>
    </row>
    <row r="13" spans="1:9" x14ac:dyDescent="0.25">
      <c r="A13" s="55" t="s">
        <v>7</v>
      </c>
      <c r="B13" s="56"/>
      <c r="C13" s="57"/>
      <c r="D13" s="61">
        <f>93995.84+1922819.79+14915.89+135673.75</f>
        <v>2167405.27</v>
      </c>
      <c r="E13" s="62"/>
      <c r="F13" s="65"/>
      <c r="G13" s="66"/>
      <c r="H13" s="30"/>
      <c r="I13" s="31"/>
    </row>
    <row r="14" spans="1:9" x14ac:dyDescent="0.25">
      <c r="A14" s="58"/>
      <c r="B14" s="59"/>
      <c r="C14" s="60"/>
      <c r="D14" s="63"/>
      <c r="E14" s="64"/>
      <c r="F14" s="67"/>
      <c r="G14" s="68"/>
      <c r="H14" s="34"/>
      <c r="I14" s="35"/>
    </row>
    <row r="15" spans="1:9" x14ac:dyDescent="0.25">
      <c r="A15" s="21" t="s">
        <v>34</v>
      </c>
      <c r="B15" s="22"/>
      <c r="C15" s="23"/>
      <c r="D15" s="30"/>
      <c r="E15" s="31"/>
      <c r="F15" s="36"/>
      <c r="G15" s="37"/>
      <c r="H15" s="30"/>
      <c r="I15" s="31"/>
    </row>
    <row r="16" spans="1:9" x14ac:dyDescent="0.25">
      <c r="A16" s="24"/>
      <c r="B16" s="25"/>
      <c r="C16" s="26"/>
      <c r="D16" s="32"/>
      <c r="E16" s="33"/>
      <c r="F16" s="38"/>
      <c r="G16" s="39"/>
      <c r="H16" s="32"/>
      <c r="I16" s="33"/>
    </row>
    <row r="17" spans="1:9" x14ac:dyDescent="0.25">
      <c r="A17" s="27"/>
      <c r="B17" s="28"/>
      <c r="C17" s="29"/>
      <c r="D17" s="34"/>
      <c r="E17" s="35"/>
      <c r="F17" s="40"/>
      <c r="G17" s="41"/>
      <c r="H17" s="34"/>
      <c r="I17" s="35"/>
    </row>
    <row r="18" spans="1:9" ht="30.75" customHeight="1" x14ac:dyDescent="0.25">
      <c r="A18" s="47"/>
      <c r="B18" s="48"/>
      <c r="C18" s="49"/>
      <c r="D18" s="50"/>
      <c r="E18" s="51"/>
      <c r="F18" s="17"/>
      <c r="G18" s="18"/>
      <c r="H18" s="50"/>
      <c r="I18" s="51"/>
    </row>
    <row r="19" spans="1:9" x14ac:dyDescent="0.25">
      <c r="A19" s="42" t="s">
        <v>8</v>
      </c>
      <c r="B19" s="43"/>
      <c r="C19" s="44"/>
      <c r="D19" s="45">
        <f>H44</f>
        <v>1931126.99</v>
      </c>
      <c r="E19" s="46"/>
      <c r="F19" s="69"/>
      <c r="G19" s="46"/>
      <c r="H19" s="54"/>
      <c r="I19" s="51"/>
    </row>
    <row r="20" spans="1:9" x14ac:dyDescent="0.25">
      <c r="A20" s="42" t="s">
        <v>17</v>
      </c>
      <c r="B20" s="43"/>
      <c r="C20" s="44"/>
      <c r="D20" s="45">
        <f>D11+D12+D15+D18-D19</f>
        <v>518632.10999999964</v>
      </c>
      <c r="E20" s="46"/>
      <c r="F20" s="50"/>
      <c r="G20" s="51"/>
      <c r="H20" s="50"/>
      <c r="I20" s="51"/>
    </row>
    <row r="21" spans="1:9" ht="21" customHeight="1" x14ac:dyDescent="0.25">
      <c r="A21" s="47" t="s">
        <v>18</v>
      </c>
      <c r="B21" s="48"/>
      <c r="C21" s="49"/>
      <c r="D21" s="54">
        <f>D12/(E7+E8)/12</f>
        <v>26.313438693795831</v>
      </c>
      <c r="E21" s="82"/>
      <c r="F21" s="54"/>
      <c r="G21" s="82"/>
      <c r="H21" s="50"/>
      <c r="I21" s="51"/>
    </row>
    <row r="22" spans="1:9" x14ac:dyDescent="0.25">
      <c r="A22" s="83"/>
      <c r="B22" s="84"/>
      <c r="C22" s="84"/>
      <c r="D22" s="84"/>
      <c r="E22" s="85"/>
      <c r="F22" s="78" t="s">
        <v>19</v>
      </c>
      <c r="G22" s="79"/>
      <c r="H22" s="78" t="s">
        <v>20</v>
      </c>
      <c r="I22" s="79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91">
        <f>F25+F26+F27+F28+F29+F30+F31+F32+F33</f>
        <v>958264.77999999991</v>
      </c>
      <c r="G24" s="92"/>
      <c r="H24" s="91">
        <f>H25+H26+H27+H28+H29+H30+H31+H32+H33+H34</f>
        <v>974583.57000000007</v>
      </c>
      <c r="I24" s="92"/>
    </row>
    <row r="25" spans="1:9" ht="30" customHeight="1" x14ac:dyDescent="0.25">
      <c r="A25" s="47" t="s">
        <v>10</v>
      </c>
      <c r="B25" s="48"/>
      <c r="C25" s="48"/>
      <c r="D25" s="48"/>
      <c r="E25" s="49"/>
      <c r="F25" s="93">
        <v>35636.33</v>
      </c>
      <c r="G25" s="68"/>
      <c r="H25" s="34">
        <v>91246.9</v>
      </c>
      <c r="I25" s="35"/>
    </row>
    <row r="26" spans="1:9" x14ac:dyDescent="0.25">
      <c r="A26" s="27" t="s">
        <v>40</v>
      </c>
      <c r="B26" s="28"/>
      <c r="C26" s="28"/>
      <c r="D26" s="28"/>
      <c r="E26" s="29"/>
      <c r="F26" s="54">
        <v>161342.5</v>
      </c>
      <c r="G26" s="82"/>
      <c r="H26" s="50">
        <v>136899.45000000001</v>
      </c>
      <c r="I26" s="51"/>
    </row>
    <row r="27" spans="1:9" x14ac:dyDescent="0.25">
      <c r="A27" s="42" t="s">
        <v>11</v>
      </c>
      <c r="B27" s="43"/>
      <c r="C27" s="43"/>
      <c r="D27" s="43"/>
      <c r="E27" s="44"/>
      <c r="F27" s="54">
        <v>39160.800000000003</v>
      </c>
      <c r="G27" s="82"/>
      <c r="H27" s="50">
        <v>19910.98</v>
      </c>
      <c r="I27" s="51"/>
    </row>
    <row r="28" spans="1:9" x14ac:dyDescent="0.25">
      <c r="A28" s="42" t="s">
        <v>16</v>
      </c>
      <c r="B28" s="43"/>
      <c r="C28" s="43"/>
      <c r="D28" s="43"/>
      <c r="E28" s="44"/>
      <c r="F28" s="54">
        <v>39160.800000000003</v>
      </c>
      <c r="G28" s="82"/>
      <c r="H28" s="69">
        <v>11599.98</v>
      </c>
      <c r="I28" s="46"/>
    </row>
    <row r="29" spans="1:9" ht="30" customHeight="1" x14ac:dyDescent="0.25">
      <c r="A29" s="47" t="s">
        <v>38</v>
      </c>
      <c r="B29" s="48"/>
      <c r="C29" s="48"/>
      <c r="D29" s="48"/>
      <c r="E29" s="49"/>
      <c r="F29" s="54">
        <f>270209.52+5482.51</f>
        <v>275692.03000000003</v>
      </c>
      <c r="G29" s="82"/>
      <c r="H29" s="50">
        <f>258461.28+9833.66+28394-1488</f>
        <v>295200.94</v>
      </c>
      <c r="I29" s="51"/>
    </row>
    <row r="30" spans="1:9" x14ac:dyDescent="0.25">
      <c r="A30" s="42" t="s">
        <v>12</v>
      </c>
      <c r="B30" s="43"/>
      <c r="C30" s="43"/>
      <c r="D30" s="43"/>
      <c r="E30" s="44"/>
      <c r="F30" s="54">
        <v>399440.16</v>
      </c>
      <c r="G30" s="82"/>
      <c r="H30" s="50">
        <v>418237.32</v>
      </c>
      <c r="I30" s="51"/>
    </row>
    <row r="31" spans="1:9" x14ac:dyDescent="0.25">
      <c r="A31" s="10" t="s">
        <v>35</v>
      </c>
      <c r="B31" s="8"/>
      <c r="C31" s="8"/>
      <c r="D31" s="8"/>
      <c r="E31" s="9"/>
      <c r="F31" s="96">
        <v>7832.16</v>
      </c>
      <c r="G31" s="97"/>
      <c r="H31" s="50">
        <v>1488</v>
      </c>
      <c r="I31" s="51"/>
    </row>
    <row r="32" spans="1:9" x14ac:dyDescent="0.25">
      <c r="A32" s="42" t="s">
        <v>13</v>
      </c>
      <c r="B32" s="43"/>
      <c r="C32" s="43"/>
      <c r="D32" s="43"/>
      <c r="E32" s="44"/>
      <c r="F32" s="54"/>
      <c r="G32" s="82"/>
      <c r="H32" s="50"/>
      <c r="I32" s="51"/>
    </row>
    <row r="33" spans="1:9" x14ac:dyDescent="0.25">
      <c r="A33" s="42" t="s">
        <v>22</v>
      </c>
      <c r="B33" s="43"/>
      <c r="C33" s="43"/>
      <c r="D33" s="43"/>
      <c r="E33" s="44"/>
      <c r="F33" s="54"/>
      <c r="G33" s="82"/>
      <c r="H33" s="50"/>
      <c r="I33" s="51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50"/>
      <c r="I34" s="51"/>
    </row>
    <row r="35" spans="1:9" x14ac:dyDescent="0.25">
      <c r="A35" s="101" t="s">
        <v>25</v>
      </c>
      <c r="B35" s="102"/>
      <c r="C35" s="102"/>
      <c r="D35" s="102"/>
      <c r="E35" s="103"/>
      <c r="F35" s="91">
        <v>302712.98</v>
      </c>
      <c r="G35" s="92"/>
      <c r="H35" s="94">
        <v>317202.48</v>
      </c>
      <c r="I35" s="95"/>
    </row>
    <row r="36" spans="1:9" x14ac:dyDescent="0.25">
      <c r="A36" s="101" t="s">
        <v>23</v>
      </c>
      <c r="B36" s="102"/>
      <c r="C36" s="102"/>
      <c r="D36" s="102"/>
      <c r="E36" s="103"/>
      <c r="F36" s="91"/>
      <c r="G36" s="92"/>
      <c r="H36" s="91"/>
      <c r="I36" s="92"/>
    </row>
    <row r="37" spans="1:9" x14ac:dyDescent="0.25">
      <c r="A37" s="101" t="s">
        <v>24</v>
      </c>
      <c r="B37" s="102"/>
      <c r="C37" s="102"/>
      <c r="D37" s="102"/>
      <c r="E37" s="103"/>
      <c r="F37" s="91">
        <v>507523.97</v>
      </c>
      <c r="G37" s="92"/>
      <c r="H37" s="91">
        <v>490880.68</v>
      </c>
      <c r="I37" s="92"/>
    </row>
    <row r="38" spans="1:9" x14ac:dyDescent="0.25">
      <c r="A38" s="11" t="s">
        <v>31</v>
      </c>
      <c r="B38" s="12"/>
      <c r="C38" s="12"/>
      <c r="D38" s="12"/>
      <c r="E38" s="13"/>
      <c r="F38" s="91">
        <f>136279.58-5997.31</f>
        <v>130282.26999999999</v>
      </c>
      <c r="G38" s="92"/>
      <c r="H38" s="91">
        <v>49181.05</v>
      </c>
      <c r="I38" s="92"/>
    </row>
    <row r="39" spans="1:9" x14ac:dyDescent="0.25">
      <c r="A39" s="101" t="s">
        <v>26</v>
      </c>
      <c r="B39" s="102"/>
      <c r="C39" s="102"/>
      <c r="D39" s="102"/>
      <c r="E39" s="103"/>
      <c r="F39" s="91">
        <f>F24+F35+F36+F37+F38</f>
        <v>1898783.9999999998</v>
      </c>
      <c r="G39" s="95"/>
      <c r="H39" s="91">
        <f>H24+H35+H36+H37+H38</f>
        <v>1831847.78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91">
        <f>F41+F42+F43</f>
        <v>162126.62</v>
      </c>
      <c r="G40" s="92"/>
      <c r="H40" s="91">
        <f>H41+H42+H43</f>
        <v>99279.21</v>
      </c>
      <c r="I40" s="92"/>
    </row>
    <row r="41" spans="1:9" x14ac:dyDescent="0.25">
      <c r="A41" s="14" t="s">
        <v>28</v>
      </c>
      <c r="B41" s="15"/>
      <c r="C41" s="15"/>
      <c r="D41" s="15"/>
      <c r="E41" s="16"/>
      <c r="F41" s="91">
        <v>62264.6</v>
      </c>
      <c r="G41" s="92"/>
      <c r="H41" s="91">
        <v>0</v>
      </c>
      <c r="I41" s="92"/>
    </row>
    <row r="42" spans="1:9" x14ac:dyDescent="0.25">
      <c r="A42" s="14" t="s">
        <v>29</v>
      </c>
      <c r="B42" s="15"/>
      <c r="C42" s="15"/>
      <c r="D42" s="15"/>
      <c r="E42" s="16"/>
      <c r="F42" s="91">
        <v>10051.459999999999</v>
      </c>
      <c r="G42" s="92"/>
      <c r="H42" s="91">
        <v>9079.85</v>
      </c>
      <c r="I42" s="92"/>
    </row>
    <row r="43" spans="1:9" x14ac:dyDescent="0.25">
      <c r="A43" s="98" t="s">
        <v>30</v>
      </c>
      <c r="B43" s="99"/>
      <c r="C43" s="99"/>
      <c r="D43" s="99"/>
      <c r="E43" s="100"/>
      <c r="F43" s="91">
        <v>89810.559999999998</v>
      </c>
      <c r="G43" s="92"/>
      <c r="H43" s="91">
        <v>90199.360000000001</v>
      </c>
      <c r="I43" s="92"/>
    </row>
    <row r="44" spans="1:9" x14ac:dyDescent="0.25">
      <c r="A44" s="101" t="s">
        <v>21</v>
      </c>
      <c r="B44" s="102"/>
      <c r="C44" s="102"/>
      <c r="D44" s="102"/>
      <c r="E44" s="103"/>
      <c r="F44" s="91">
        <f>F39+F40</f>
        <v>2060910.6199999996</v>
      </c>
      <c r="G44" s="95"/>
      <c r="H44" s="91">
        <f>H39+H40</f>
        <v>1931126.99</v>
      </c>
      <c r="I44" s="95"/>
    </row>
    <row r="46" spans="1:9" x14ac:dyDescent="0.25">
      <c r="A46" t="s">
        <v>33</v>
      </c>
      <c r="F46" t="s">
        <v>15</v>
      </c>
      <c r="H46" t="s">
        <v>14</v>
      </c>
    </row>
  </sheetData>
  <mergeCells count="101">
    <mergeCell ref="F38:G38"/>
    <mergeCell ref="H38:I38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A35:E3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F40:G40"/>
    <mergeCell ref="F41:G41"/>
    <mergeCell ref="F42:G42"/>
    <mergeCell ref="H40:I40"/>
    <mergeCell ref="H41:I41"/>
    <mergeCell ref="H42:I42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32:E32"/>
    <mergeCell ref="F32:G32"/>
    <mergeCell ref="H32:I3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5:C17"/>
    <mergeCell ref="D15:E17"/>
    <mergeCell ref="F15:G17"/>
    <mergeCell ref="H15:I17"/>
    <mergeCell ref="A19:C19"/>
    <mergeCell ref="D19:E19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F19:G19"/>
    <mergeCell ref="H19:I19"/>
    <mergeCell ref="A18:C18"/>
    <mergeCell ref="D18:E18"/>
    <mergeCell ref="H18:I1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2023-03-13T04:35:01Z</dcterms:modified>
</cp:coreProperties>
</file>