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ения жителей" sheetId="8" r:id="rId8"/>
    <sheet name="Допол.раб." sheetId="9" r:id="rId9"/>
  </sheets>
  <calcPr calcId="145621"/>
</workbook>
</file>

<file path=xl/calcChain.xml><?xml version="1.0" encoding="utf-8"?>
<calcChain xmlns="http://schemas.openxmlformats.org/spreadsheetml/2006/main">
  <c r="D17" i="4"/>
  <c r="D66" i="6"/>
  <c r="C66"/>
  <c r="D27" i="2"/>
  <c r="C27"/>
  <c r="D70" i="1"/>
  <c r="C70"/>
  <c r="C62"/>
  <c r="D33" i="3"/>
  <c r="D15" i="4"/>
  <c r="C15"/>
  <c r="D62" i="6"/>
  <c r="C62"/>
  <c r="D23" i="2"/>
  <c r="D60" i="1"/>
  <c r="C60"/>
  <c r="C51" i="6"/>
  <c r="C54"/>
  <c r="C49" l="1"/>
  <c r="C50" i="1"/>
  <c r="C53" s="1"/>
  <c r="J9" i="5"/>
  <c r="C27" i="3"/>
  <c r="C42" i="6"/>
  <c r="C44" s="1"/>
  <c r="C44" i="1"/>
  <c r="C22" i="3" l="1"/>
  <c r="C10" i="4"/>
  <c r="C40" i="6"/>
  <c r="C19" i="2"/>
  <c r="C38" i="1"/>
  <c r="D6" i="9" l="1"/>
  <c r="D8" s="1"/>
  <c r="D10" s="1"/>
  <c r="D12" s="1"/>
  <c r="C16" i="3"/>
  <c r="C35" i="6"/>
  <c r="C34"/>
  <c r="C15" i="2"/>
  <c r="C17" s="1"/>
  <c r="C34" i="1"/>
  <c r="C11" i="3" l="1"/>
  <c r="D6" i="4"/>
  <c r="D10" s="1"/>
  <c r="C30" i="6"/>
  <c r="F16" i="5"/>
  <c r="E16" l="1"/>
  <c r="E11" l="1"/>
  <c r="D6" i="3" l="1"/>
  <c r="D11" s="1"/>
  <c r="D16" s="1"/>
  <c r="D22" s="1"/>
  <c r="D27" s="1"/>
  <c r="D29" s="1"/>
  <c r="D31" s="1"/>
  <c r="C25" i="6"/>
  <c r="C11" i="2"/>
  <c r="C13" s="1"/>
  <c r="C28" i="1"/>
  <c r="C21" i="6" l="1"/>
  <c r="C9" i="2"/>
  <c r="D9" s="1"/>
  <c r="D13" s="1"/>
  <c r="D17" s="1"/>
  <c r="D19" s="1"/>
  <c r="D21" s="1"/>
  <c r="C22" i="1"/>
  <c r="C15" i="6" l="1"/>
  <c r="C15" i="1"/>
  <c r="C9" i="6" l="1"/>
  <c r="D9" s="1"/>
  <c r="D15" s="1"/>
  <c r="D21" s="1"/>
  <c r="D25" s="1"/>
  <c r="D30" s="1"/>
  <c r="D35" s="1"/>
  <c r="D40" s="1"/>
  <c r="D44" s="1"/>
  <c r="D49" s="1"/>
  <c r="D54" s="1"/>
  <c r="C10" i="1"/>
  <c r="D10" s="1"/>
  <c r="D15" s="1"/>
  <c r="D22" s="1"/>
  <c r="D28" s="1"/>
  <c r="D30" s="1"/>
  <c r="D34" s="1"/>
  <c r="D38" s="1"/>
  <c r="D44" s="1"/>
  <c r="D53" s="1"/>
  <c r="D55" s="1"/>
  <c r="E4" i="5" l="1"/>
  <c r="M4"/>
  <c r="L4"/>
  <c r="K4"/>
  <c r="J4"/>
  <c r="I4"/>
  <c r="H4"/>
  <c r="G4"/>
  <c r="F4"/>
  <c r="D4"/>
  <c r="C4"/>
  <c r="B4"/>
  <c r="G19"/>
  <c r="G14"/>
  <c r="G9"/>
  <c r="M14"/>
  <c r="H19"/>
  <c r="M19"/>
  <c r="M24" s="1"/>
  <c r="N22"/>
  <c r="N21"/>
  <c r="N20"/>
  <c r="L19"/>
  <c r="K19"/>
  <c r="J19"/>
  <c r="I19"/>
  <c r="F19"/>
  <c r="E19"/>
  <c r="D19"/>
  <c r="C19"/>
  <c r="B19"/>
  <c r="N18"/>
  <c r="L14"/>
  <c r="K14"/>
  <c r="J14"/>
  <c r="I14"/>
  <c r="H14"/>
  <c r="F14"/>
  <c r="E14"/>
  <c r="D14"/>
  <c r="C14"/>
  <c r="M9"/>
  <c r="L9"/>
  <c r="K9"/>
  <c r="I9"/>
  <c r="H9"/>
  <c r="F9"/>
  <c r="E9"/>
  <c r="D9"/>
  <c r="C9"/>
  <c r="N17"/>
  <c r="N12"/>
  <c r="N8"/>
  <c r="B14"/>
  <c r="B9"/>
  <c r="J24" l="1"/>
  <c r="F24"/>
  <c r="H24"/>
  <c r="I24"/>
  <c r="L24"/>
  <c r="B24"/>
  <c r="G24"/>
  <c r="K24"/>
  <c r="E24"/>
  <c r="D24"/>
  <c r="C24"/>
  <c r="N19"/>
  <c r="N6"/>
  <c r="N23"/>
  <c r="N13"/>
  <c r="N5"/>
  <c r="N4" l="1"/>
  <c r="N11"/>
  <c r="N10"/>
  <c r="N15" l="1"/>
  <c r="N16"/>
  <c r="N14" l="1"/>
  <c r="N9"/>
  <c r="N24" l="1"/>
</calcChain>
</file>

<file path=xl/sharedStrings.xml><?xml version="1.0" encoding="utf-8"?>
<sst xmlns="http://schemas.openxmlformats.org/spreadsheetml/2006/main" count="296" uniqueCount="197">
  <si>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</si>
  <si>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</si>
  <si>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</si>
  <si>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</si>
  <si>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</si>
  <si>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</si>
  <si>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4.Текущий ремонт инженерного оборудования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</si>
  <si>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</si>
  <si>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</si>
  <si>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</si>
  <si>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</si>
  <si>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</si>
  <si>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</si>
  <si>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</si>
  <si>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</si>
  <si>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</si>
  <si>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</si>
  <si>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</si>
  <si>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</si>
  <si>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</si>
  <si>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</si>
  <si>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</si>
  <si>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</si>
  <si>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</si>
  <si>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</si>
  <si>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</si>
  <si>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</si>
  <si>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</si>
  <si>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</si>
  <si>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</si>
  <si>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</si>
  <si>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</si>
  <si>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</si>
  <si>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Металлургов,2</t>
  </si>
  <si>
    <t>-эл.оборудования</t>
  </si>
  <si>
    <t>очистка дорог</t>
  </si>
  <si>
    <t>Текущий ремонт эл.оборудования</t>
  </si>
  <si>
    <t>Кузмичева Е.А.</t>
  </si>
  <si>
    <t>-эл.оборудование</t>
  </si>
  <si>
    <t>уборка придомовой территории</t>
  </si>
  <si>
    <t xml:space="preserve">                                               Лицевой счёт  2015г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</si>
  <si>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</si>
  <si>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</si>
  <si>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</si>
  <si>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</si>
  <si>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</si>
  <si>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</si>
  <si>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</si>
  <si>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</si>
  <si>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</si>
  <si>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Металлургов, 2</t>
  </si>
  <si>
    <t>Дополнительные работы</t>
  </si>
  <si>
    <t>4.Дополнительные работы</t>
  </si>
  <si>
    <t>Лицевой счет 2017г.</t>
  </si>
  <si>
    <t>5.ОДН:</t>
  </si>
  <si>
    <t>ХВС</t>
  </si>
  <si>
    <t>ГВС</t>
  </si>
  <si>
    <t>электроэнергия</t>
  </si>
  <si>
    <t>7. Расходы по содержанию УК</t>
  </si>
  <si>
    <t>Директор ООО УК "Крокус"</t>
  </si>
  <si>
    <t>Дезинфекция</t>
  </si>
  <si>
    <t>Лицевой счет. Сводный расчет  2021г</t>
  </si>
  <si>
    <t>Лицевой счёт  2021г</t>
  </si>
  <si>
    <t>Отогрев водосточных труб 4шт</t>
  </si>
  <si>
    <t>Обход подвалов на предмет утечек. Утечек не обнаружено</t>
  </si>
  <si>
    <t>Оторев канализационных труб выхода на крышу</t>
  </si>
  <si>
    <t>Ремонт системы отопления Квартира №273</t>
  </si>
  <si>
    <t>Итого за январь</t>
  </si>
  <si>
    <t>Ремонт светильников. Замена лампочек Подъезд №2  2этаж</t>
  </si>
  <si>
    <t>Ремонт светильников. Замена лампочек Подъезд №14  1этаж</t>
  </si>
  <si>
    <t>Ремонт светильников. Замена лампочек Подъезд №15  1этаж</t>
  </si>
  <si>
    <t>Лицевой счёт 2021г</t>
  </si>
  <si>
    <t>Квартира №204 Промывка отопительного прибора</t>
  </si>
  <si>
    <t>Квартира №31 Изготовление и установка хомута на стояк отопления</t>
  </si>
  <si>
    <t>Квартира №120 Изготовление и устновка хомута на стояк отопления</t>
  </si>
  <si>
    <t>Итого за февраль</t>
  </si>
  <si>
    <t>Подъезд 8 Ремонт светильтника. Замена лампочк и схемы</t>
  </si>
  <si>
    <t>Подъезд №10 2 этаж  Замена лампочки и схемы</t>
  </si>
  <si>
    <t>Квартира №67 Замена вводного провода в квартиру. Нет света в квартире</t>
  </si>
  <si>
    <t>Подъезд №6 Замена провода на общем стояке в электрощите</t>
  </si>
  <si>
    <t>Обход подвала на предмет утечек. Подъезд №6 установка хомута на стояк ХВС</t>
  </si>
  <si>
    <t>Отогрев сливных водостоков</t>
  </si>
  <si>
    <t>Засор канализации. Прочистка центрального стояка с крыши Квартира №201</t>
  </si>
  <si>
    <t>Прочистка центрального стояка в подвале</t>
  </si>
  <si>
    <t>Ремонт системы водостока. Подъезд №2</t>
  </si>
  <si>
    <t>Итого за март</t>
  </si>
  <si>
    <t>Уборка снежных шапок с козырьков Подъезд №10-15</t>
  </si>
  <si>
    <t>Очистка сливных воронок. Подъезд №4  5 этаж</t>
  </si>
  <si>
    <t>Расчистка снега вокруг сливных воронок Подъезд №3,4</t>
  </si>
  <si>
    <t>Работы ППР. Подъезд №1-5</t>
  </si>
  <si>
    <t>Ремонт светильников. Замена лампочек и схем Подъезд №6, 2,3этаж</t>
  </si>
  <si>
    <t>Работы ППР. Замена лампочек и схем Подъезд №6-10</t>
  </si>
  <si>
    <t>Работы ППР. Замена лампочек и схем Подъезд №11-15</t>
  </si>
  <si>
    <t>Установка перемычки вместо отопительного прибора Кв№196</t>
  </si>
  <si>
    <t>Ремонт стояка ХВС Квартира №67</t>
  </si>
  <si>
    <t>Ремонт стояка ХВС Квартира №70</t>
  </si>
  <si>
    <t>Отключение подъездного отопления</t>
  </si>
  <si>
    <t>Итого за апрель</t>
  </si>
  <si>
    <t>Уборка снега и наледи с крыши</t>
  </si>
  <si>
    <t>Автовышка 2часа по 1500</t>
  </si>
  <si>
    <t>Ремонт светильника, замена лампочки. Подъезд №15</t>
  </si>
  <si>
    <t>Работы ППР</t>
  </si>
  <si>
    <t>Частичный ремонт крыши над подъездом №4</t>
  </si>
  <si>
    <t>Отключение отопления</t>
  </si>
  <si>
    <t>Ремонт светильников. Замена лампочек Подъезд №9</t>
  </si>
  <si>
    <t>Работы ППР. Замена лампочек Подъезд №10</t>
  </si>
  <si>
    <t>Замена нулевой колодки на схемы</t>
  </si>
  <si>
    <t>Итого за май</t>
  </si>
  <si>
    <t>Замена канализационного стояка канализации в туалете Квартира №101,104</t>
  </si>
  <si>
    <t>Вскрытие, ремонт, выравнивание, закатка первым слоем кровли примыкания парапета кровли вентиляционных шахт, выходов труб стояков канализации</t>
  </si>
  <si>
    <t>Ремонт кровли</t>
  </si>
  <si>
    <t>Автовышка 5 часов. Поднятие бикроста на крышу</t>
  </si>
  <si>
    <t>Замена стояка канализации кретовины до подвала Квартира №101</t>
  </si>
  <si>
    <t>Замена участка трубы канализационного стояка Квартира №194,197</t>
  </si>
  <si>
    <t>Итого за июнь</t>
  </si>
  <si>
    <t>Поднятие бикроста на крышу</t>
  </si>
  <si>
    <t>Открытие и закрытие окон для мытья Подъезд №11,12,13,9,10,3,2</t>
  </si>
  <si>
    <t>Ремонт светильника. Замена лампочки Подъезд №1</t>
  </si>
  <si>
    <t>Замена лампочки и схемы подъезд №15</t>
  </si>
  <si>
    <t>Замена лампочек в тамбуре Подъезд №2,3</t>
  </si>
  <si>
    <t>Ремонт кровли. Закатка бикростом. Закатывание вентиляционных бшахт примыканий к паропету.</t>
  </si>
  <si>
    <t>Автовышка 2 часа. Поднятие бикроста на крышу</t>
  </si>
  <si>
    <t>Покраска ограждений под мусорные баки</t>
  </si>
  <si>
    <t>Прочистка водосточной трубы. Заделка ревизии бикростом</t>
  </si>
  <si>
    <t>Замена участка трубы стояка ГВС Квартира №141,144</t>
  </si>
  <si>
    <t>Итого за июль</t>
  </si>
  <si>
    <t>Окрытие и закрытие окон для мытья Подъезд №5,11,4,7,8,9</t>
  </si>
  <si>
    <t>Замена лампочки в тамбуре Подъезд №7,10,15</t>
  </si>
  <si>
    <t>Замена лампорчки в тамбуре Подъезд №9</t>
  </si>
  <si>
    <t>Заменна светильника, ламрочки и схемы Подъезд №2  3этаж</t>
  </si>
  <si>
    <t>Замена канализационного стояка канализации в туалете Квартира №183</t>
  </si>
  <si>
    <t>Замена стояка ГВс со 104 квартиры до подвала</t>
  </si>
  <si>
    <t>Частичный ремонт кровли. Вскрытие, просушка и закатка бикростом водосточной воронки Подъезд №1</t>
  </si>
  <si>
    <t>Частичный ремонт кровли. Закатка бикростом примыкания кровли Подъезд №6</t>
  </si>
  <si>
    <t>Ремонт подъезда №1 согласно смете</t>
  </si>
  <si>
    <t>Закатка бикростом шахты ввода на крышу Подъезд №1</t>
  </si>
  <si>
    <t>Скос травы на придомовой территории</t>
  </si>
  <si>
    <t>Замена стояка канализации Квартира №50</t>
  </si>
  <si>
    <t>Осмотр подвалов на предмет утечек. Утечек не обнаружено</t>
  </si>
  <si>
    <t>Развоздушка стояка ГВС Квартира №160</t>
  </si>
  <si>
    <t>Итого за август</t>
  </si>
  <si>
    <t>Прочистка унитаза Квартира №116</t>
  </si>
  <si>
    <t>Обход подъездов на предмет освещения. Замена лампочек и схем Подъезд №15,14,13,12,10,1</t>
  </si>
  <si>
    <t>Замена лампочки в тамбуре Подъезд №6</t>
  </si>
  <si>
    <t>Замазка и покраска окон после вставки Подъезд №4</t>
  </si>
  <si>
    <t>Ремонт подъезда №4 согласно смете</t>
  </si>
  <si>
    <t>Установка почтовых ящиков Подъезд №1</t>
  </si>
  <si>
    <t>Прочистка канализации Квартира №116</t>
  </si>
  <si>
    <t>Установка батареи и перемычки Квартира №43</t>
  </si>
  <si>
    <t>Запуск системы отопления</t>
  </si>
  <si>
    <t>Ремонт стояка отопления Квартира №30</t>
  </si>
  <si>
    <t>Изготовление и установка хомута на стояк ГВС в подвале</t>
  </si>
  <si>
    <t>Ремонт стояка ГВС в подвале</t>
  </si>
  <si>
    <t>Развоздушка полотенцесушителя Квартира №192</t>
  </si>
  <si>
    <t>Итого за сентябрь</t>
  </si>
  <si>
    <t>Технический осмотр подъездного освещения. Замена лампочки Подъезд №15 3этаж.</t>
  </si>
  <si>
    <t>Работы ППР Подъезд 1-15</t>
  </si>
  <si>
    <t>Ремонт светильников. Замена лампочек и схем Подъезд №14</t>
  </si>
  <si>
    <t>Установка почтовых ящиков Подъезд №4</t>
  </si>
  <si>
    <t>Дезинсекция</t>
  </si>
  <si>
    <t>Запуск подъездного отопления</t>
  </si>
  <si>
    <t>Установка замков на вход в подвал</t>
  </si>
  <si>
    <t>Ремонт светильника. Замена лампочки и схемы  Подъезд №12,3,1</t>
  </si>
  <si>
    <t>Провязка провода над подъездом. Замена лампочек. Подъезд №6</t>
  </si>
  <si>
    <t>Изготовление, доставка и установка платиковых окон. Подъезд №2</t>
  </si>
  <si>
    <t>Демонтаж свисающего кабеля над подъездом №5</t>
  </si>
  <si>
    <t>Изготовление, доставка и установка платиковых окон. Подъезд №4 (август)</t>
  </si>
  <si>
    <t>Устранение засора канализации</t>
  </si>
  <si>
    <t>Ремонт стояка ХВс в квартире №204</t>
  </si>
  <si>
    <t>Замена манжета на соединении стояка ХВС квартира№49</t>
  </si>
  <si>
    <t>Итого за ноябрь</t>
  </si>
  <si>
    <t>Закрытие чердачного лаза</t>
  </si>
  <si>
    <t>Итого за октябрь</t>
  </si>
  <si>
    <t>Подъезд №3,6,8 Замена лампочек в тамбуре</t>
  </si>
  <si>
    <t>Ремонт светильника замена лампочек и схем. Подъезд №7</t>
  </si>
  <si>
    <t>Замена участка электро проводки Подъезд №14</t>
  </si>
  <si>
    <t>Замена лампочек в тамбурах</t>
  </si>
  <si>
    <t>Проверка подъезда на предмет освещения. Замена лампочек и схем. Подъезд №11</t>
  </si>
  <si>
    <t>Ремонт эл.щита</t>
  </si>
  <si>
    <t>Замена стояка ХВС в туалете Квартира №73,76</t>
  </si>
  <si>
    <t>Замена стояка ХВС от квартиры в подвал Квартира №193</t>
  </si>
  <si>
    <t>Замена труб отопления в подвале</t>
  </si>
  <si>
    <t>Изготовление и установка поручней в подъезды. Подъезд №6,13</t>
  </si>
  <si>
    <t>Замена участка трубы отопления в подвале</t>
  </si>
  <si>
    <t>Замена вентеля на стояке ГВС  в ТУ№7</t>
  </si>
  <si>
    <t>Устранение течи на центральном стояке канализации</t>
  </si>
  <si>
    <t>Устранение течи в подвале</t>
  </si>
  <si>
    <t>Устранение течи на конвекторе Квартира №123</t>
  </si>
  <si>
    <t>Отогрев сливных труб</t>
  </si>
  <si>
    <t>Ремонт стояка отопления Квартира №204</t>
  </si>
  <si>
    <t>Переподключение отопительного прибора Квартира №204</t>
  </si>
  <si>
    <t>Итого за декабрь</t>
  </si>
  <si>
    <t>Прочистка стояка вентиляции Квартира №184</t>
  </si>
  <si>
    <t>Прочистка вентиляции Квартира №35</t>
  </si>
  <si>
    <t>Демонтаж монтаж кваптирных автоматов в электрощите Квартира №131,132,133</t>
  </si>
  <si>
    <t>Ремонт светильника замена лампочек и схем. Подъезд №6</t>
  </si>
  <si>
    <t>Замена общедомового счетчика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</si>
</sst>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1" fillId="0" borderId="8" xfId="0" applyFont="1" applyBorder="1"/>
    <xf numFmtId="0" fontId="1" fillId="0" borderId="4" xfId="0" applyFont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1" fillId="0" borderId="8" xfId="0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Font="1" applyBorder="1"/>
    <xf numFmtId="49" fontId="6" fillId="0" borderId="1" xfId="0" applyNumberFormat="1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0" borderId="1" xfId="0" applyNumberFormat="1" applyBorder="1"/>
    <xf numFmtId="49" fontId="0" fillId="0" borderId="0" xfId="0" applyNumberFormat="1"/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2" fontId="2" fillId="0" borderId="1" xfId="0" applyNumberFormat="1" applyFont="1" applyBorder="1"/>
    <xf numFmtId="2" fontId="6" fillId="2" borderId="1" xfId="0" applyNumberFormat="1" applyFont="1" applyFill="1" applyBorder="1"/>
    <xf numFmtId="2" fontId="6" fillId="0" borderId="1" xfId="0" applyNumberFormat="1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8" fillId="0" borderId="1" xfId="0" applyFont="1" applyFill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4" xfId="0" applyFont="1" applyBorder="1" applyAlignment="1">
      <alignment wrapText="1"/>
    </xf>
    <xf numFmtId="0" fontId="9" fillId="0" borderId="1" xfId="0" applyFont="1" applyBorder="1"/>
    <xf numFmtId="0" fontId="9" fillId="0" borderId="1" xfId="0" applyFont="1" applyFill="1" applyBorder="1" applyAlignment="1">
      <alignment wrapText="1"/>
    </xf>
    <xf numFmtId="2" fontId="9" fillId="0" borderId="1" xfId="0" applyNumberFormat="1" applyFont="1" applyBorder="1" applyAlignment="1">
      <alignment wrapText="1"/>
    </xf>
    <xf numFmtId="2" fontId="9" fillId="0" borderId="1" xfId="0" applyNumberFormat="1" applyFont="1" applyBorder="1"/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7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5" xfId="0" applyFont="1" applyBorder="1"/>
    <xf numFmtId="0" fontId="8" fillId="0" borderId="8" xfId="0" applyFont="1" applyBorder="1"/>
    <xf numFmtId="2" fontId="8" fillId="0" borderId="6" xfId="0" applyNumberFormat="1" applyFont="1" applyBorder="1"/>
    <xf numFmtId="2" fontId="9" fillId="0" borderId="9" xfId="0" applyNumberFormat="1" applyFont="1" applyBorder="1"/>
    <xf numFmtId="0" fontId="8" fillId="0" borderId="1" xfId="0" applyFont="1" applyFill="1" applyBorder="1"/>
    <xf numFmtId="0" fontId="9" fillId="0" borderId="1" xfId="0" applyFont="1" applyFill="1" applyBorder="1"/>
    <xf numFmtId="0" fontId="8" fillId="0" borderId="0" xfId="0" applyFont="1"/>
    <xf numFmtId="0" fontId="8" fillId="0" borderId="0" xfId="0" applyFont="1" applyAlignment="1">
      <alignment wrapText="1"/>
    </xf>
    <xf numFmtId="2" fontId="8" fillId="0" borderId="1" xfId="0" applyNumberFormat="1" applyFont="1" applyBorder="1"/>
    <xf numFmtId="2" fontId="1" fillId="0" borderId="1" xfId="0" applyNumberFormat="1" applyFont="1" applyBorder="1"/>
    <xf numFmtId="0" fontId="8" fillId="0" borderId="3" xfId="0" applyFont="1" applyBorder="1" applyAlignment="1">
      <alignment wrapText="1"/>
    </xf>
    <xf numFmtId="0" fontId="9" fillId="0" borderId="2" xfId="0" applyFont="1" applyBorder="1"/>
    <xf numFmtId="0" fontId="9" fillId="0" borderId="1" xfId="0" applyFont="1" applyBorder="1" applyAlignment="1">
      <alignment horizontal="left"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9" fillId="0" borderId="8" xfId="0" applyFont="1" applyBorder="1"/>
    <xf numFmtId="0" fontId="8" fillId="0" borderId="6" xfId="0" applyFont="1" applyBorder="1"/>
    <xf numFmtId="0" fontId="8" fillId="0" borderId="9" xfId="0" applyFont="1" applyBorder="1"/>
    <xf numFmtId="0" fontId="8" fillId="0" borderId="1" xfId="0" applyFont="1" applyBorder="1" applyAlignment="1">
      <alignment horizontal="left"/>
    </xf>
    <xf numFmtId="0" fontId="8" fillId="0" borderId="8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8"/>
  <sheetViews>
    <sheetView topLeftCell="A43" workbookViewId="0">
      <selection activeCell="B62" sqref="B62:C69"/>
    </sheetView>
  </sheetViews>
  <sheetFormatPr defaultRowHeight="1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>
      <c r="A1" s="1"/>
      <c r="B1" s="81" t="s">
        <v>62</v>
      </c>
      <c r="C1" s="81"/>
      <c r="D1" s="81"/>
      <c r="E1" s="7"/>
      <c r="F1" s="7"/>
      <c r="G1" s="7"/>
      <c r="H1" s="7"/>
    </row>
    <row r="2" spans="1:8" ht="15.7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>
      <c r="A3" s="1"/>
      <c r="B3" s="80" t="s">
        <v>4</v>
      </c>
      <c r="C3" s="80"/>
      <c r="D3" s="80"/>
      <c r="E3" s="1"/>
      <c r="F3" s="1"/>
      <c r="G3" s="1"/>
      <c r="H3" s="1"/>
    </row>
    <row r="4" spans="1:8">
      <c r="A4" s="8"/>
      <c r="B4" s="9" t="s">
        <v>0</v>
      </c>
      <c r="C4" s="9" t="s">
        <v>1</v>
      </c>
      <c r="D4" s="9" t="s">
        <v>28</v>
      </c>
      <c r="E4" s="1"/>
      <c r="F4" s="1"/>
      <c r="G4" s="1"/>
      <c r="H4" s="1"/>
    </row>
    <row r="5" spans="1:8">
      <c r="A5" s="8"/>
      <c r="B5" s="3" t="s">
        <v>2</v>
      </c>
      <c r="C5" s="8"/>
      <c r="D5" s="8"/>
      <c r="E5" s="1"/>
      <c r="F5" s="1"/>
      <c r="G5" s="1"/>
      <c r="H5" s="1"/>
    </row>
    <row r="6" spans="1:8">
      <c r="A6" s="45">
        <v>1</v>
      </c>
      <c r="B6" s="45" t="s">
        <v>63</v>
      </c>
      <c r="C6" s="45">
        <v>2009</v>
      </c>
      <c r="D6" s="46"/>
      <c r="E6" s="1"/>
      <c r="F6" s="1"/>
      <c r="G6" s="1"/>
      <c r="H6" s="1"/>
    </row>
    <row r="7" spans="1:8" ht="30">
      <c r="A7" s="45">
        <v>2</v>
      </c>
      <c r="B7" s="45" t="s">
        <v>64</v>
      </c>
      <c r="C7" s="45">
        <v>633</v>
      </c>
      <c r="D7" s="46"/>
      <c r="E7" s="1"/>
      <c r="F7" s="1"/>
      <c r="G7" s="1"/>
      <c r="H7" s="1"/>
    </row>
    <row r="8" spans="1:8">
      <c r="A8" s="45">
        <v>3</v>
      </c>
      <c r="B8" s="45" t="s">
        <v>65</v>
      </c>
      <c r="C8" s="45">
        <v>1321</v>
      </c>
      <c r="D8" s="46"/>
      <c r="E8" s="1"/>
      <c r="F8" s="1"/>
      <c r="G8" s="1"/>
      <c r="H8" s="1"/>
    </row>
    <row r="9" spans="1:8">
      <c r="A9" s="45">
        <v>4</v>
      </c>
      <c r="B9" s="45" t="s">
        <v>66</v>
      </c>
      <c r="C9" s="45">
        <v>828.7</v>
      </c>
      <c r="D9" s="46"/>
      <c r="E9" s="1"/>
      <c r="F9" s="1"/>
      <c r="G9" s="1"/>
      <c r="H9" s="1"/>
    </row>
    <row r="10" spans="1:8">
      <c r="A10" s="45"/>
      <c r="B10" s="46" t="s">
        <v>67</v>
      </c>
      <c r="C10" s="46">
        <f>SUM(C6:C9)</f>
        <v>4791.7</v>
      </c>
      <c r="D10" s="46">
        <f>C10</f>
        <v>4791.7</v>
      </c>
      <c r="E10" s="1"/>
      <c r="F10" s="1"/>
      <c r="G10" s="1"/>
      <c r="H10" s="1"/>
    </row>
    <row r="11" spans="1:8">
      <c r="A11" s="45"/>
      <c r="B11" s="46" t="s">
        <v>7</v>
      </c>
      <c r="C11" s="45"/>
      <c r="D11" s="46"/>
      <c r="E11" s="1"/>
      <c r="F11" s="1"/>
      <c r="G11" s="1"/>
      <c r="H11" s="1"/>
    </row>
    <row r="12" spans="1:8">
      <c r="A12" s="45">
        <v>1</v>
      </c>
      <c r="B12" s="45" t="s">
        <v>72</v>
      </c>
      <c r="C12" s="45">
        <v>3165</v>
      </c>
      <c r="D12" s="45"/>
      <c r="E12" s="1"/>
      <c r="F12" s="1"/>
      <c r="G12" s="1"/>
      <c r="H12" s="1"/>
    </row>
    <row r="13" spans="1:8" ht="30">
      <c r="A13" s="45">
        <v>2</v>
      </c>
      <c r="B13" s="45" t="s">
        <v>73</v>
      </c>
      <c r="C13" s="45">
        <v>693</v>
      </c>
      <c r="D13" s="46"/>
      <c r="E13" s="1"/>
      <c r="F13" s="1"/>
      <c r="G13" s="1"/>
      <c r="H13" s="1"/>
    </row>
    <row r="14" spans="1:8" ht="30">
      <c r="A14" s="45">
        <v>3</v>
      </c>
      <c r="B14" s="45" t="s">
        <v>74</v>
      </c>
      <c r="C14" s="45">
        <v>1333</v>
      </c>
      <c r="D14" s="45"/>
      <c r="E14" s="6"/>
      <c r="F14" s="1"/>
    </row>
    <row r="15" spans="1:8">
      <c r="A15" s="45"/>
      <c r="B15" s="46" t="s">
        <v>75</v>
      </c>
      <c r="C15" s="46">
        <f>SUM(C12:C14)</f>
        <v>5191</v>
      </c>
      <c r="D15" s="46">
        <f>C15+D10</f>
        <v>9982.7000000000007</v>
      </c>
      <c r="E15" s="6"/>
      <c r="F15" s="1"/>
    </row>
    <row r="16" spans="1:8">
      <c r="A16" s="45"/>
      <c r="B16" s="46" t="s">
        <v>3</v>
      </c>
      <c r="C16" s="45"/>
      <c r="D16" s="46"/>
      <c r="E16" s="6"/>
      <c r="F16" s="1"/>
    </row>
    <row r="17" spans="1:6" ht="30">
      <c r="A17" s="45">
        <v>1</v>
      </c>
      <c r="B17" s="45" t="s">
        <v>80</v>
      </c>
      <c r="C17" s="45">
        <v>1059.5</v>
      </c>
      <c r="D17" s="46"/>
      <c r="E17" s="6"/>
      <c r="F17" s="1"/>
    </row>
    <row r="18" spans="1:6" s="5" customFormat="1">
      <c r="A18" s="45">
        <v>2</v>
      </c>
      <c r="B18" s="45" t="s">
        <v>81</v>
      </c>
      <c r="C18" s="45">
        <v>1003.5</v>
      </c>
      <c r="D18" s="46"/>
      <c r="E18" s="10"/>
      <c r="F18" s="4"/>
    </row>
    <row r="19" spans="1:6" s="5" customFormat="1" ht="30">
      <c r="A19" s="45">
        <v>3</v>
      </c>
      <c r="B19" s="45" t="s">
        <v>82</v>
      </c>
      <c r="C19" s="45">
        <v>1899</v>
      </c>
      <c r="D19" s="46"/>
      <c r="E19" s="4"/>
      <c r="F19" s="4"/>
    </row>
    <row r="20" spans="1:6">
      <c r="A20" s="45">
        <v>4</v>
      </c>
      <c r="B20" s="45" t="s">
        <v>83</v>
      </c>
      <c r="C20" s="45">
        <v>949.5</v>
      </c>
      <c r="D20" s="46"/>
      <c r="E20" s="1"/>
      <c r="F20" s="1"/>
    </row>
    <row r="21" spans="1:6">
      <c r="A21" s="47">
        <v>5</v>
      </c>
      <c r="B21" s="48" t="s">
        <v>84</v>
      </c>
      <c r="C21" s="47">
        <v>994.5</v>
      </c>
      <c r="D21" s="46"/>
      <c r="E21" s="1"/>
      <c r="F21" s="1"/>
    </row>
    <row r="22" spans="1:6">
      <c r="A22" s="45"/>
      <c r="B22" s="46" t="s">
        <v>85</v>
      </c>
      <c r="C22" s="46">
        <f>SUM(C17:C21)</f>
        <v>5906</v>
      </c>
      <c r="D22" s="46">
        <f>C22+D15</f>
        <v>15888.7</v>
      </c>
      <c r="E22" s="1"/>
      <c r="F22" s="1"/>
    </row>
    <row r="23" spans="1:6">
      <c r="A23" s="45"/>
      <c r="B23" s="46" t="s">
        <v>9</v>
      </c>
      <c r="C23" s="45"/>
      <c r="D23" s="45"/>
      <c r="E23" s="1"/>
      <c r="F23" s="1"/>
    </row>
    <row r="24" spans="1:6" ht="30">
      <c r="A24" s="45">
        <v>1</v>
      </c>
      <c r="B24" s="45" t="s">
        <v>93</v>
      </c>
      <c r="C24" s="45">
        <v>1266</v>
      </c>
      <c r="D24" s="46"/>
      <c r="E24" s="1"/>
      <c r="F24" s="1"/>
    </row>
    <row r="25" spans="1:6" s="5" customFormat="1">
      <c r="A25" s="45">
        <v>2</v>
      </c>
      <c r="B25" s="45" t="s">
        <v>94</v>
      </c>
      <c r="C25" s="45">
        <v>3095.5</v>
      </c>
      <c r="D25" s="46"/>
      <c r="E25" s="4"/>
      <c r="F25" s="4"/>
    </row>
    <row r="26" spans="1:6" s="5" customFormat="1">
      <c r="A26" s="45">
        <v>3</v>
      </c>
      <c r="B26" s="45" t="s">
        <v>95</v>
      </c>
      <c r="C26" s="45">
        <v>4525.25</v>
      </c>
      <c r="D26" s="46"/>
      <c r="E26" s="4"/>
      <c r="F26" s="4"/>
    </row>
    <row r="27" spans="1:6">
      <c r="A27" s="45">
        <v>4</v>
      </c>
      <c r="B27" s="45" t="s">
        <v>96</v>
      </c>
      <c r="C27" s="45">
        <v>949.5</v>
      </c>
      <c r="D27" s="46"/>
      <c r="E27" s="1"/>
      <c r="F27" s="1"/>
    </row>
    <row r="28" spans="1:6">
      <c r="A28" s="45"/>
      <c r="B28" s="46" t="s">
        <v>97</v>
      </c>
      <c r="C28" s="46">
        <f>SUM(C24:C27)</f>
        <v>9836.25</v>
      </c>
      <c r="D28" s="46">
        <f>C28+D22</f>
        <v>25724.95</v>
      </c>
      <c r="E28" s="1"/>
      <c r="F28" s="1"/>
    </row>
    <row r="29" spans="1:6">
      <c r="A29" s="45"/>
      <c r="B29" s="46" t="s">
        <v>10</v>
      </c>
      <c r="C29" s="45"/>
      <c r="D29" s="46"/>
      <c r="E29" s="1"/>
      <c r="F29" s="1"/>
    </row>
    <row r="30" spans="1:6">
      <c r="A30" s="45">
        <v>1</v>
      </c>
      <c r="B30" s="45" t="s">
        <v>103</v>
      </c>
      <c r="C30" s="46">
        <v>949.5</v>
      </c>
      <c r="D30" s="46">
        <f>C30+D28</f>
        <v>26674.45</v>
      </c>
      <c r="E30" s="1"/>
      <c r="F30" s="1"/>
    </row>
    <row r="31" spans="1:6">
      <c r="A31" s="45"/>
      <c r="B31" s="72" t="s">
        <v>11</v>
      </c>
      <c r="C31" s="45"/>
      <c r="D31" s="46"/>
      <c r="E31" s="1"/>
      <c r="F31" s="1"/>
    </row>
    <row r="32" spans="1:6" ht="30">
      <c r="A32" s="45">
        <v>1</v>
      </c>
      <c r="B32" s="45" t="s">
        <v>112</v>
      </c>
      <c r="C32" s="45">
        <v>5046</v>
      </c>
      <c r="D32" s="45"/>
      <c r="E32" s="1"/>
      <c r="F32" s="1"/>
    </row>
    <row r="33" spans="1:6" ht="30">
      <c r="A33" s="45">
        <v>2</v>
      </c>
      <c r="B33" s="45" t="s">
        <v>113</v>
      </c>
      <c r="C33" s="45">
        <v>6582.5</v>
      </c>
      <c r="D33" s="45"/>
      <c r="E33" s="1"/>
      <c r="F33" s="1"/>
    </row>
    <row r="34" spans="1:6" s="5" customFormat="1">
      <c r="A34" s="45"/>
      <c r="B34" s="46" t="s">
        <v>114</v>
      </c>
      <c r="C34" s="45">
        <f>SUM(C32:C33)</f>
        <v>11628.5</v>
      </c>
      <c r="D34" s="46">
        <f>C34+D30</f>
        <v>38302.949999999997</v>
      </c>
      <c r="E34" s="4"/>
      <c r="F34" s="4"/>
    </row>
    <row r="35" spans="1:6">
      <c r="A35" s="45"/>
      <c r="B35" s="46" t="s">
        <v>12</v>
      </c>
      <c r="C35" s="45"/>
      <c r="D35" s="45"/>
      <c r="E35" s="1"/>
      <c r="F35" s="1"/>
    </row>
    <row r="36" spans="1:6" ht="30">
      <c r="A36" s="45">
        <v>1</v>
      </c>
      <c r="B36" s="45" t="s">
        <v>123</v>
      </c>
      <c r="C36" s="45">
        <v>2373.75</v>
      </c>
      <c r="D36" s="46"/>
      <c r="E36" s="1"/>
      <c r="F36" s="1"/>
    </row>
    <row r="37" spans="1:6" ht="30">
      <c r="A37" s="45">
        <v>2</v>
      </c>
      <c r="B37" s="45" t="s">
        <v>124</v>
      </c>
      <c r="C37" s="45">
        <v>4074</v>
      </c>
      <c r="D37" s="46"/>
      <c r="E37" s="1"/>
      <c r="F37" s="1"/>
    </row>
    <row r="38" spans="1:6">
      <c r="A38" s="45"/>
      <c r="B38" s="46" t="s">
        <v>125</v>
      </c>
      <c r="C38" s="45">
        <f>SUM(C36:C37)</f>
        <v>6447.75</v>
      </c>
      <c r="D38" s="46">
        <f>C38+D34</f>
        <v>44750.7</v>
      </c>
      <c r="E38" s="1"/>
      <c r="F38" s="1"/>
    </row>
    <row r="39" spans="1:6">
      <c r="A39" s="45"/>
      <c r="B39" s="46" t="s">
        <v>13</v>
      </c>
      <c r="C39" s="45"/>
      <c r="D39" s="46"/>
      <c r="E39" s="1"/>
      <c r="F39" s="1"/>
    </row>
    <row r="40" spans="1:6">
      <c r="A40" s="45">
        <v>1</v>
      </c>
      <c r="B40" s="45" t="s">
        <v>137</v>
      </c>
      <c r="C40" s="45">
        <v>3798</v>
      </c>
      <c r="D40" s="50"/>
      <c r="E40" s="1"/>
      <c r="F40" s="1"/>
    </row>
    <row r="41" spans="1:6" ht="30">
      <c r="A41" s="31">
        <v>2</v>
      </c>
      <c r="B41" s="45" t="s">
        <v>138</v>
      </c>
      <c r="C41" s="45">
        <v>633</v>
      </c>
      <c r="D41" s="16"/>
      <c r="E41" s="1"/>
      <c r="F41" s="1"/>
    </row>
    <row r="42" spans="1:6">
      <c r="A42" s="31">
        <v>3</v>
      </c>
      <c r="B42" s="70" t="s">
        <v>139</v>
      </c>
      <c r="C42" s="45">
        <v>1266</v>
      </c>
      <c r="D42" s="16"/>
      <c r="E42" s="1"/>
      <c r="F42" s="1"/>
    </row>
    <row r="43" spans="1:6">
      <c r="A43" s="31">
        <v>4</v>
      </c>
      <c r="B43" s="70" t="s">
        <v>141</v>
      </c>
      <c r="C43" s="45">
        <v>158.25</v>
      </c>
      <c r="D43" s="16"/>
      <c r="E43" s="1"/>
      <c r="F43" s="1"/>
    </row>
    <row r="44" spans="1:6">
      <c r="A44" s="45"/>
      <c r="B44" s="46" t="s">
        <v>140</v>
      </c>
      <c r="C44" s="46">
        <f>SUM(C40:C43)</f>
        <v>5855.25</v>
      </c>
      <c r="D44" s="46">
        <f>C44+D38</f>
        <v>50605.95</v>
      </c>
      <c r="E44" s="1"/>
      <c r="F44" s="1"/>
    </row>
    <row r="45" spans="1:6">
      <c r="A45" s="45"/>
      <c r="B45" s="46" t="s">
        <v>14</v>
      </c>
      <c r="C45" s="45"/>
      <c r="D45" s="45"/>
      <c r="E45" s="1"/>
      <c r="F45" s="1"/>
    </row>
    <row r="46" spans="1:6">
      <c r="A46" s="45">
        <v>1</v>
      </c>
      <c r="B46" s="49" t="s">
        <v>147</v>
      </c>
      <c r="C46" s="45">
        <v>633</v>
      </c>
      <c r="D46" s="46"/>
      <c r="E46" s="1"/>
      <c r="F46" s="1"/>
    </row>
    <row r="47" spans="1:6">
      <c r="A47" s="45">
        <v>2</v>
      </c>
      <c r="B47" s="45" t="s">
        <v>148</v>
      </c>
      <c r="C47" s="45">
        <v>4422</v>
      </c>
      <c r="D47" s="46"/>
      <c r="E47" s="1"/>
      <c r="F47" s="1"/>
    </row>
    <row r="48" spans="1:6">
      <c r="A48" s="45">
        <v>3</v>
      </c>
      <c r="B48" s="45" t="s">
        <v>149</v>
      </c>
      <c r="C48" s="45">
        <v>1266</v>
      </c>
      <c r="D48" s="46"/>
      <c r="E48" s="1"/>
      <c r="F48" s="1"/>
    </row>
    <row r="49" spans="1:6">
      <c r="A49" s="45">
        <v>4</v>
      </c>
      <c r="B49" s="45" t="s">
        <v>150</v>
      </c>
      <c r="C49" s="45">
        <v>863</v>
      </c>
      <c r="D49" s="45"/>
      <c r="E49" s="1"/>
      <c r="F49" s="1"/>
    </row>
    <row r="50" spans="1:6" ht="30">
      <c r="A50" s="45">
        <v>5</v>
      </c>
      <c r="B50" s="45" t="s">
        <v>151</v>
      </c>
      <c r="C50" s="45">
        <f>1516+1476</f>
        <v>2992</v>
      </c>
      <c r="D50" s="45"/>
      <c r="E50" s="1"/>
      <c r="F50" s="1"/>
    </row>
    <row r="51" spans="1:6">
      <c r="A51" s="45">
        <v>6</v>
      </c>
      <c r="B51" s="45" t="s">
        <v>152</v>
      </c>
      <c r="C51" s="45">
        <v>3149.5</v>
      </c>
      <c r="D51" s="45"/>
      <c r="E51" s="1"/>
      <c r="F51" s="1"/>
    </row>
    <row r="52" spans="1:6">
      <c r="A52" s="45">
        <v>7</v>
      </c>
      <c r="B52" s="49" t="s">
        <v>153</v>
      </c>
      <c r="C52" s="45">
        <v>316.5</v>
      </c>
      <c r="D52" s="45"/>
      <c r="E52" s="1"/>
      <c r="F52" s="1"/>
    </row>
    <row r="53" spans="1:6">
      <c r="A53" s="45"/>
      <c r="B53" s="46" t="s">
        <v>154</v>
      </c>
      <c r="C53" s="46">
        <f>SUM(C46:C52)</f>
        <v>13642</v>
      </c>
      <c r="D53" s="46">
        <f>C53+D44</f>
        <v>64247.95</v>
      </c>
      <c r="E53" s="1"/>
      <c r="F53" s="1"/>
    </row>
    <row r="54" spans="1:6">
      <c r="A54" s="45"/>
      <c r="B54" s="46" t="s">
        <v>15</v>
      </c>
      <c r="C54" s="45"/>
      <c r="D54" s="45"/>
      <c r="E54" s="1"/>
      <c r="F54" s="1"/>
    </row>
    <row r="55" spans="1:6">
      <c r="A55" s="45">
        <v>1</v>
      </c>
      <c r="B55" s="45" t="s">
        <v>160</v>
      </c>
      <c r="C55" s="45">
        <v>1582.5</v>
      </c>
      <c r="D55" s="46">
        <f>C55+D53</f>
        <v>65830.45</v>
      </c>
      <c r="E55" s="1"/>
      <c r="F55" s="1"/>
    </row>
    <row r="56" spans="1:6">
      <c r="A56" s="45"/>
      <c r="B56" s="46" t="s">
        <v>16</v>
      </c>
      <c r="C56" s="45"/>
      <c r="D56" s="45"/>
      <c r="E56" s="1"/>
      <c r="F56" s="1"/>
    </row>
    <row r="57" spans="1:6">
      <c r="A57" s="12">
        <v>1</v>
      </c>
      <c r="B57" s="45" t="s">
        <v>167</v>
      </c>
      <c r="C57" s="45">
        <v>1266</v>
      </c>
      <c r="D57" s="12"/>
      <c r="E57" s="1"/>
      <c r="F57" s="1"/>
    </row>
    <row r="58" spans="1:6">
      <c r="A58" s="12">
        <v>2</v>
      </c>
      <c r="B58" s="45" t="s">
        <v>168</v>
      </c>
      <c r="C58" s="45">
        <v>723</v>
      </c>
      <c r="D58" s="12"/>
      <c r="E58" s="1"/>
      <c r="F58" s="1"/>
    </row>
    <row r="59" spans="1:6" ht="30">
      <c r="A59" s="12">
        <v>3</v>
      </c>
      <c r="B59" s="45" t="s">
        <v>169</v>
      </c>
      <c r="C59" s="45">
        <v>1522</v>
      </c>
      <c r="D59" s="3"/>
      <c r="E59" s="1"/>
      <c r="F59" s="1"/>
    </row>
    <row r="60" spans="1:6">
      <c r="A60" s="12"/>
      <c r="B60" s="3" t="s">
        <v>170</v>
      </c>
      <c r="C60" s="3">
        <f>SUM(C57:C59)</f>
        <v>3511</v>
      </c>
      <c r="D60" s="3">
        <f>C60+D55</f>
        <v>69341.45</v>
      </c>
      <c r="E60" s="1"/>
      <c r="F60" s="1"/>
    </row>
    <row r="61" spans="1:6">
      <c r="A61" s="12"/>
      <c r="B61" s="3" t="s">
        <v>17</v>
      </c>
      <c r="C61" s="3"/>
      <c r="D61" s="3"/>
      <c r="E61" s="1"/>
      <c r="F61" s="1"/>
    </row>
    <row r="62" spans="1:6">
      <c r="A62" s="48">
        <v>1</v>
      </c>
      <c r="B62" s="48" t="s">
        <v>183</v>
      </c>
      <c r="C62" s="48">
        <f>1832+3942.5</f>
        <v>5774.5</v>
      </c>
      <c r="D62" s="14"/>
    </row>
    <row r="63" spans="1:6">
      <c r="A63" s="48">
        <v>2</v>
      </c>
      <c r="B63" s="48" t="s">
        <v>184</v>
      </c>
      <c r="C63" s="48">
        <v>2542</v>
      </c>
      <c r="D63" s="14"/>
    </row>
    <row r="64" spans="1:6" ht="30">
      <c r="A64" s="48">
        <v>3</v>
      </c>
      <c r="B64" s="48" t="s">
        <v>185</v>
      </c>
      <c r="C64" s="48">
        <v>1266</v>
      </c>
      <c r="D64" s="14"/>
    </row>
    <row r="65" spans="1:4">
      <c r="A65" s="48">
        <v>4</v>
      </c>
      <c r="B65" s="48" t="s">
        <v>186</v>
      </c>
      <c r="C65" s="48">
        <v>1546</v>
      </c>
      <c r="D65" s="14"/>
    </row>
    <row r="66" spans="1:4">
      <c r="A66" s="48">
        <v>5</v>
      </c>
      <c r="B66" s="45" t="s">
        <v>187</v>
      </c>
      <c r="C66" s="48">
        <v>2179</v>
      </c>
      <c r="D66" s="14"/>
    </row>
    <row r="67" spans="1:4">
      <c r="A67" s="47">
        <v>6</v>
      </c>
      <c r="B67" s="45" t="s">
        <v>188</v>
      </c>
      <c r="C67" s="47">
        <v>1660.5</v>
      </c>
      <c r="D67" s="13"/>
    </row>
    <row r="68" spans="1:4">
      <c r="A68" s="47">
        <v>7</v>
      </c>
      <c r="B68" s="48" t="s">
        <v>189</v>
      </c>
      <c r="C68" s="47">
        <v>1899</v>
      </c>
      <c r="D68" s="14"/>
    </row>
    <row r="69" spans="1:4" ht="30">
      <c r="A69" s="48">
        <v>8</v>
      </c>
      <c r="B69" s="45" t="s">
        <v>190</v>
      </c>
      <c r="C69" s="48">
        <v>11138.5</v>
      </c>
      <c r="D69" s="14"/>
    </row>
    <row r="70" spans="1:4">
      <c r="A70" s="48"/>
      <c r="B70" s="52" t="s">
        <v>191</v>
      </c>
      <c r="C70" s="52">
        <f>SUM(C62:C69)</f>
        <v>28005.5</v>
      </c>
      <c r="D70" s="13">
        <f>C70+D60</f>
        <v>97346.95</v>
      </c>
    </row>
    <row r="71" spans="1:4">
      <c r="A71" s="17"/>
      <c r="B71" s="17"/>
      <c r="C71" s="17"/>
      <c r="D71" s="14"/>
    </row>
    <row r="72" spans="1:4">
      <c r="A72" s="17"/>
      <c r="B72" s="12"/>
      <c r="C72" s="17"/>
      <c r="D72" s="14"/>
    </row>
    <row r="73" spans="1:4">
      <c r="A73" s="14"/>
      <c r="B73" s="24"/>
      <c r="C73" s="13"/>
      <c r="D73" s="13"/>
    </row>
    <row r="74" spans="1:4">
      <c r="A74" s="14"/>
      <c r="B74" s="24"/>
      <c r="C74" s="14"/>
      <c r="D74" s="14"/>
    </row>
    <row r="75" spans="1:4">
      <c r="A75" s="17"/>
      <c r="B75" s="17"/>
      <c r="C75" s="17"/>
      <c r="D75" s="14"/>
    </row>
    <row r="76" spans="1:4">
      <c r="A76" s="17"/>
      <c r="B76" s="17"/>
      <c r="C76" s="17"/>
      <c r="D76" s="14"/>
    </row>
    <row r="77" spans="1:4">
      <c r="A77" s="17"/>
      <c r="B77" s="12"/>
      <c r="C77" s="17"/>
      <c r="D77" s="14"/>
    </row>
    <row r="78" spans="1:4">
      <c r="B78" s="30"/>
      <c r="C78" s="15"/>
      <c r="D78" s="15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1"/>
  <sheetViews>
    <sheetView workbookViewId="0">
      <selection activeCell="B25" sqref="B25:C26"/>
    </sheetView>
  </sheetViews>
  <sheetFormatPr defaultRowHeight="15"/>
  <cols>
    <col min="1" max="1" width="4.28515625" customWidth="1"/>
    <col min="2" max="2" width="47.28515625" customWidth="1"/>
    <col min="3" max="3" width="10.140625" customWidth="1"/>
    <col min="4" max="4" width="13.7109375" customWidth="1"/>
  </cols>
  <sheetData>
    <row r="1" spans="1:8" ht="21">
      <c r="A1" s="1"/>
      <c r="B1" s="81" t="s">
        <v>62</v>
      </c>
      <c r="C1" s="81"/>
      <c r="D1" s="81"/>
      <c r="E1" s="7"/>
      <c r="F1" s="7"/>
      <c r="G1" s="7"/>
      <c r="H1" s="7"/>
    </row>
    <row r="2" spans="1:8" ht="15.7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>
      <c r="A3" s="1"/>
      <c r="B3" s="80" t="s">
        <v>8</v>
      </c>
      <c r="C3" s="80"/>
      <c r="D3" s="80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9" t="s">
        <v>28</v>
      </c>
      <c r="E4" s="1"/>
      <c r="F4" s="1"/>
      <c r="G4" s="1"/>
      <c r="H4" s="1"/>
    </row>
    <row r="5" spans="1:8">
      <c r="A5" s="8"/>
      <c r="B5" s="3" t="s">
        <v>3</v>
      </c>
      <c r="C5" s="8"/>
      <c r="D5" s="8"/>
      <c r="E5" s="1"/>
      <c r="F5" s="1"/>
      <c r="G5" s="1"/>
      <c r="H5" s="1"/>
    </row>
    <row r="6" spans="1:8" s="1" customFormat="1" ht="30">
      <c r="A6" s="45">
        <v>1</v>
      </c>
      <c r="B6" s="45" t="s">
        <v>86</v>
      </c>
      <c r="C6" s="45">
        <v>1266</v>
      </c>
      <c r="D6" s="45"/>
    </row>
    <row r="7" spans="1:8" s="1" customFormat="1">
      <c r="A7" s="45">
        <v>2</v>
      </c>
      <c r="B7" s="45" t="s">
        <v>87</v>
      </c>
      <c r="C7" s="45">
        <v>1266</v>
      </c>
      <c r="D7" s="45"/>
    </row>
    <row r="8" spans="1:8" s="1" customFormat="1" ht="30">
      <c r="A8" s="45">
        <v>3</v>
      </c>
      <c r="B8" s="45" t="s">
        <v>88</v>
      </c>
      <c r="C8" s="45">
        <v>1266</v>
      </c>
      <c r="D8" s="45"/>
    </row>
    <row r="9" spans="1:8" s="4" customFormat="1">
      <c r="A9" s="45"/>
      <c r="B9" s="46" t="s">
        <v>85</v>
      </c>
      <c r="C9" s="46">
        <f>SUM(C6:C8)</f>
        <v>3798</v>
      </c>
      <c r="D9" s="46">
        <f>C9</f>
        <v>3798</v>
      </c>
    </row>
    <row r="10" spans="1:8" s="4" customFormat="1">
      <c r="A10" s="45"/>
      <c r="B10" s="46" t="s">
        <v>9</v>
      </c>
      <c r="C10" s="45"/>
      <c r="D10" s="46"/>
    </row>
    <row r="11" spans="1:8" s="1" customFormat="1">
      <c r="A11" s="45">
        <v>1</v>
      </c>
      <c r="B11" s="45" t="s">
        <v>98</v>
      </c>
      <c r="C11" s="45">
        <f>1899+3165</f>
        <v>5064</v>
      </c>
      <c r="D11" s="46"/>
    </row>
    <row r="12" spans="1:8" s="1" customFormat="1">
      <c r="A12" s="45">
        <v>2</v>
      </c>
      <c r="B12" s="45" t="s">
        <v>99</v>
      </c>
      <c r="C12" s="45">
        <v>3000</v>
      </c>
      <c r="D12" s="46"/>
    </row>
    <row r="13" spans="1:8" s="1" customFormat="1">
      <c r="A13" s="45"/>
      <c r="B13" s="46" t="s">
        <v>97</v>
      </c>
      <c r="C13" s="46">
        <f>SUM(C11:C12)</f>
        <v>8064</v>
      </c>
      <c r="D13" s="46">
        <f>C13+D9</f>
        <v>11862</v>
      </c>
    </row>
    <row r="14" spans="1:8" s="4" customFormat="1">
      <c r="A14" s="45"/>
      <c r="B14" s="46" t="s">
        <v>11</v>
      </c>
      <c r="C14" s="45"/>
      <c r="D14" s="46"/>
    </row>
    <row r="15" spans="1:8" s="4" customFormat="1" ht="30">
      <c r="A15" s="45">
        <v>1</v>
      </c>
      <c r="B15" s="45" t="s">
        <v>116</v>
      </c>
      <c r="C15" s="45">
        <f>949.5+1899+633+949.5</f>
        <v>4431</v>
      </c>
      <c r="D15" s="46"/>
    </row>
    <row r="16" spans="1:8" s="1" customFormat="1">
      <c r="A16" s="45">
        <v>2</v>
      </c>
      <c r="B16" s="45" t="s">
        <v>115</v>
      </c>
      <c r="C16" s="45">
        <v>3798</v>
      </c>
      <c r="D16" s="46"/>
    </row>
    <row r="17" spans="1:4" s="1" customFormat="1">
      <c r="A17" s="45"/>
      <c r="B17" s="46" t="s">
        <v>114</v>
      </c>
      <c r="C17" s="46">
        <f>SUM(C15:C16)</f>
        <v>8229</v>
      </c>
      <c r="D17" s="46">
        <f>C17+D13</f>
        <v>20091</v>
      </c>
    </row>
    <row r="18" spans="1:4" s="1" customFormat="1">
      <c r="A18" s="45"/>
      <c r="B18" s="46" t="s">
        <v>12</v>
      </c>
      <c r="C18" s="45"/>
      <c r="D18" s="45"/>
    </row>
    <row r="19" spans="1:4" s="1" customFormat="1" ht="30">
      <c r="A19" s="45">
        <v>1</v>
      </c>
      <c r="B19" s="45" t="s">
        <v>126</v>
      </c>
      <c r="C19" s="45">
        <f>1266+3165</f>
        <v>4431</v>
      </c>
      <c r="D19" s="46">
        <f>C19+D17</f>
        <v>24522</v>
      </c>
    </row>
    <row r="20" spans="1:4" s="1" customFormat="1">
      <c r="A20" s="45"/>
      <c r="B20" s="46" t="s">
        <v>15</v>
      </c>
      <c r="C20" s="45"/>
      <c r="D20" s="46"/>
    </row>
    <row r="21" spans="1:4" s="4" customFormat="1">
      <c r="A21" s="45">
        <v>1</v>
      </c>
      <c r="B21" s="45" t="s">
        <v>161</v>
      </c>
      <c r="C21" s="45">
        <v>2073.5</v>
      </c>
      <c r="D21" s="46">
        <f>C21+D19</f>
        <v>26595.5</v>
      </c>
    </row>
    <row r="22" spans="1:4" s="1" customFormat="1">
      <c r="A22" s="45"/>
      <c r="B22" s="46" t="s">
        <v>16</v>
      </c>
      <c r="C22" s="45"/>
      <c r="D22" s="46"/>
    </row>
    <row r="23" spans="1:4" s="1" customFormat="1">
      <c r="A23" s="45">
        <v>1</v>
      </c>
      <c r="B23" s="45" t="s">
        <v>171</v>
      </c>
      <c r="C23" s="45">
        <v>316.5</v>
      </c>
      <c r="D23" s="46">
        <f>C23+D21</f>
        <v>26912</v>
      </c>
    </row>
    <row r="24" spans="1:4" s="1" customFormat="1">
      <c r="A24" s="45"/>
      <c r="B24" s="46" t="s">
        <v>17</v>
      </c>
      <c r="C24" s="45"/>
      <c r="D24" s="46"/>
    </row>
    <row r="25" spans="1:4" s="1" customFormat="1">
      <c r="A25" s="45">
        <v>1</v>
      </c>
      <c r="B25" s="45" t="s">
        <v>192</v>
      </c>
      <c r="C25" s="45">
        <v>3798</v>
      </c>
      <c r="D25" s="46"/>
    </row>
    <row r="26" spans="1:4" s="1" customFormat="1">
      <c r="A26" s="45">
        <v>2</v>
      </c>
      <c r="B26" s="45" t="s">
        <v>193</v>
      </c>
      <c r="C26" s="45">
        <v>10761</v>
      </c>
      <c r="D26" s="46"/>
    </row>
    <row r="27" spans="1:4" s="1" customFormat="1">
      <c r="A27" s="45"/>
      <c r="B27" s="46" t="s">
        <v>191</v>
      </c>
      <c r="C27" s="46">
        <f>SUM(C25:C26)</f>
        <v>14559</v>
      </c>
      <c r="D27" s="46">
        <f>C27+D23</f>
        <v>41471</v>
      </c>
    </row>
    <row r="28" spans="1:4" s="1" customFormat="1">
      <c r="A28" s="45"/>
      <c r="B28" s="46"/>
      <c r="C28" s="46"/>
      <c r="D28" s="46"/>
    </row>
    <row r="29" spans="1:4">
      <c r="A29" s="47"/>
      <c r="B29" s="52"/>
      <c r="C29" s="47"/>
      <c r="D29" s="51"/>
    </row>
    <row r="30" spans="1:4">
      <c r="A30" s="47"/>
      <c r="B30" s="48"/>
      <c r="C30" s="47"/>
      <c r="D30" s="51"/>
    </row>
    <row r="31" spans="1:4">
      <c r="A31" s="47"/>
      <c r="B31" s="48"/>
      <c r="C31" s="47"/>
      <c r="D31" s="51"/>
    </row>
    <row r="32" spans="1:4">
      <c r="A32" s="47"/>
      <c r="B32" s="52"/>
      <c r="C32" s="51"/>
      <c r="D32" s="51"/>
    </row>
    <row r="33" spans="1:4">
      <c r="A33" s="47"/>
      <c r="B33" s="52"/>
      <c r="C33" s="47"/>
      <c r="D33" s="51"/>
    </row>
    <row r="34" spans="1:4">
      <c r="A34" s="47"/>
      <c r="B34" s="48"/>
      <c r="C34" s="47"/>
      <c r="D34" s="51"/>
    </row>
    <row r="35" spans="1:4">
      <c r="A35" s="47"/>
      <c r="B35" s="48"/>
      <c r="C35" s="47"/>
      <c r="D35" s="51"/>
    </row>
    <row r="36" spans="1:4">
      <c r="A36" s="47"/>
      <c r="B36" s="52"/>
      <c r="C36" s="51"/>
      <c r="D36" s="51"/>
    </row>
    <row r="37" spans="1:4">
      <c r="A37" s="47"/>
      <c r="B37" s="52"/>
      <c r="C37" s="47"/>
      <c r="D37" s="51"/>
    </row>
    <row r="38" spans="1:4">
      <c r="A38" s="47"/>
      <c r="B38" s="48"/>
      <c r="C38" s="47"/>
      <c r="D38" s="51"/>
    </row>
    <row r="39" spans="1:4">
      <c r="A39" s="47"/>
      <c r="B39" s="48"/>
      <c r="C39" s="47"/>
      <c r="D39" s="51"/>
    </row>
    <row r="40" spans="1:4">
      <c r="A40" s="47"/>
      <c r="B40" s="48"/>
      <c r="C40" s="47"/>
      <c r="D40" s="51"/>
    </row>
    <row r="41" spans="1:4">
      <c r="A41" s="47"/>
      <c r="B41" s="52"/>
      <c r="C41" s="47"/>
      <c r="D41" s="51"/>
    </row>
    <row r="42" spans="1:4">
      <c r="A42" s="47"/>
      <c r="B42" s="48"/>
      <c r="C42" s="47"/>
      <c r="D42" s="51"/>
    </row>
    <row r="43" spans="1:4">
      <c r="A43" s="47"/>
      <c r="B43" s="48"/>
      <c r="C43" s="47"/>
      <c r="D43" s="51"/>
    </row>
    <row r="44" spans="1:4">
      <c r="A44" s="47"/>
      <c r="B44" s="48"/>
      <c r="C44" s="47"/>
      <c r="D44" s="51"/>
    </row>
    <row r="45" spans="1:4">
      <c r="A45" s="47"/>
      <c r="B45" s="52"/>
      <c r="C45" s="47"/>
      <c r="D45" s="51"/>
    </row>
    <row r="46" spans="1:4">
      <c r="A46" s="47"/>
      <c r="B46" s="48"/>
      <c r="C46" s="47"/>
      <c r="D46" s="51"/>
    </row>
    <row r="47" spans="1:4">
      <c r="A47" s="47"/>
      <c r="B47" s="48"/>
      <c r="C47" s="47"/>
      <c r="D47" s="51"/>
    </row>
    <row r="48" spans="1:4">
      <c r="A48" s="47"/>
      <c r="B48" s="48"/>
      <c r="C48" s="47"/>
      <c r="D48" s="51"/>
    </row>
    <row r="49" spans="1:4">
      <c r="A49" s="14"/>
      <c r="B49" s="18"/>
      <c r="C49" s="32"/>
      <c r="D49" s="14"/>
    </row>
    <row r="50" spans="1:4">
      <c r="A50" s="14"/>
      <c r="B50" s="18"/>
      <c r="C50" s="32"/>
      <c r="D50" s="14"/>
    </row>
    <row r="51" spans="1:4">
      <c r="A51" s="14"/>
      <c r="B51" s="24"/>
      <c r="C51" s="13"/>
      <c r="D51" s="13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73"/>
  <sheetViews>
    <sheetView topLeftCell="A46" workbookViewId="0">
      <selection activeCell="B64" sqref="B64:C65"/>
    </sheetView>
  </sheetViews>
  <sheetFormatPr defaultRowHeight="15"/>
  <cols>
    <col min="1" max="1" width="4.28515625" customWidth="1"/>
    <col min="2" max="2" width="46" customWidth="1"/>
    <col min="3" max="3" width="10.7109375" customWidth="1"/>
    <col min="4" max="4" width="9.5703125" bestFit="1" customWidth="1"/>
  </cols>
  <sheetData>
    <row r="1" spans="1:4" ht="15.75">
      <c r="A1" s="1"/>
      <c r="B1" s="81" t="s">
        <v>62</v>
      </c>
      <c r="C1" s="81"/>
      <c r="D1" s="81"/>
    </row>
    <row r="2" spans="1:4" ht="15.75">
      <c r="A2" s="1"/>
      <c r="B2" s="2" t="s">
        <v>33</v>
      </c>
      <c r="C2" s="1"/>
      <c r="D2" s="1"/>
    </row>
    <row r="3" spans="1:4">
      <c r="A3" s="1"/>
      <c r="B3" s="80" t="s">
        <v>32</v>
      </c>
      <c r="C3" s="80"/>
      <c r="D3" s="80"/>
    </row>
    <row r="4" spans="1:4" ht="26.25">
      <c r="A4" s="8"/>
      <c r="B4" s="9" t="s">
        <v>0</v>
      </c>
      <c r="C4" s="8" t="s">
        <v>1</v>
      </c>
      <c r="D4" s="9" t="s">
        <v>28</v>
      </c>
    </row>
    <row r="5" spans="1:4">
      <c r="A5" s="8"/>
      <c r="B5" s="3" t="s">
        <v>2</v>
      </c>
      <c r="C5" s="8"/>
      <c r="D5" s="8"/>
    </row>
    <row r="6" spans="1:4" ht="30">
      <c r="A6" s="45">
        <v>1</v>
      </c>
      <c r="B6" s="45" t="s">
        <v>68</v>
      </c>
      <c r="C6" s="45">
        <v>1281.75</v>
      </c>
      <c r="D6" s="45"/>
    </row>
    <row r="7" spans="1:4" ht="30">
      <c r="A7" s="45">
        <v>2</v>
      </c>
      <c r="B7" s="45" t="s">
        <v>69</v>
      </c>
      <c r="C7" s="45">
        <v>1281.75</v>
      </c>
      <c r="D7" s="46"/>
    </row>
    <row r="8" spans="1:4" ht="30">
      <c r="A8" s="45">
        <v>3</v>
      </c>
      <c r="B8" s="45" t="s">
        <v>70</v>
      </c>
      <c r="C8" s="45">
        <v>1267.75</v>
      </c>
      <c r="D8" s="46"/>
    </row>
    <row r="9" spans="1:4">
      <c r="A9" s="45"/>
      <c r="B9" s="46" t="s">
        <v>67</v>
      </c>
      <c r="C9" s="46">
        <f>SUM(C6:C8)</f>
        <v>3831.25</v>
      </c>
      <c r="D9" s="46">
        <f>C9</f>
        <v>3831.25</v>
      </c>
    </row>
    <row r="10" spans="1:4">
      <c r="A10" s="45"/>
      <c r="B10" s="46" t="s">
        <v>7</v>
      </c>
      <c r="C10" s="45"/>
      <c r="D10" s="46"/>
    </row>
    <row r="11" spans="1:4" ht="30">
      <c r="A11" s="45">
        <v>1</v>
      </c>
      <c r="B11" s="45" t="s">
        <v>76</v>
      </c>
      <c r="C11" s="45">
        <v>1298.25</v>
      </c>
      <c r="D11" s="53"/>
    </row>
    <row r="12" spans="1:4">
      <c r="A12" s="45">
        <v>2</v>
      </c>
      <c r="B12" s="45" t="s">
        <v>77</v>
      </c>
      <c r="C12" s="45">
        <v>1267.25</v>
      </c>
      <c r="D12" s="45"/>
    </row>
    <row r="13" spans="1:4" ht="30">
      <c r="A13" s="45">
        <v>3</v>
      </c>
      <c r="B13" s="45" t="s">
        <v>78</v>
      </c>
      <c r="C13" s="45">
        <v>3155.5</v>
      </c>
      <c r="D13" s="46"/>
    </row>
    <row r="14" spans="1:4" ht="30">
      <c r="A14" s="45">
        <v>4</v>
      </c>
      <c r="B14" s="45" t="s">
        <v>79</v>
      </c>
      <c r="C14" s="45">
        <v>2932</v>
      </c>
      <c r="D14" s="53"/>
    </row>
    <row r="15" spans="1:4">
      <c r="A15" s="45"/>
      <c r="B15" s="46" t="s">
        <v>75</v>
      </c>
      <c r="C15" s="46">
        <f>SUM(C11:C14)</f>
        <v>8653</v>
      </c>
      <c r="D15" s="46">
        <f>C15+D9</f>
        <v>12484.25</v>
      </c>
    </row>
    <row r="16" spans="1:4">
      <c r="A16" s="45"/>
      <c r="B16" s="46" t="s">
        <v>3</v>
      </c>
      <c r="C16" s="45"/>
      <c r="D16" s="46"/>
    </row>
    <row r="17" spans="1:4">
      <c r="A17" s="45">
        <v>1</v>
      </c>
      <c r="B17" s="45" t="s">
        <v>89</v>
      </c>
      <c r="C17" s="45">
        <v>5470</v>
      </c>
      <c r="D17" s="45"/>
    </row>
    <row r="18" spans="1:4" ht="30">
      <c r="A18" s="45">
        <v>2</v>
      </c>
      <c r="B18" s="45" t="s">
        <v>90</v>
      </c>
      <c r="C18" s="45">
        <v>1629.25</v>
      </c>
      <c r="D18" s="46"/>
    </row>
    <row r="19" spans="1:4" ht="30">
      <c r="A19" s="45">
        <v>3</v>
      </c>
      <c r="B19" s="45" t="s">
        <v>91</v>
      </c>
      <c r="C19" s="45">
        <v>5586</v>
      </c>
      <c r="D19" s="46"/>
    </row>
    <row r="20" spans="1:4" ht="30">
      <c r="A20" s="45">
        <v>4</v>
      </c>
      <c r="B20" s="45" t="s">
        <v>92</v>
      </c>
      <c r="C20" s="45">
        <v>7155</v>
      </c>
      <c r="D20" s="53"/>
    </row>
    <row r="21" spans="1:4">
      <c r="A21" s="45"/>
      <c r="B21" s="46" t="s">
        <v>85</v>
      </c>
      <c r="C21" s="46">
        <f>SUM(C17:C20)</f>
        <v>19840.25</v>
      </c>
      <c r="D21" s="46">
        <f>C21+D15</f>
        <v>32324.5</v>
      </c>
    </row>
    <row r="22" spans="1:4">
      <c r="A22" s="47"/>
      <c r="B22" s="46" t="s">
        <v>9</v>
      </c>
      <c r="C22" s="47"/>
      <c r="D22" s="51"/>
    </row>
    <row r="23" spans="1:4" ht="30">
      <c r="A23" s="47">
        <v>1</v>
      </c>
      <c r="B23" s="48" t="s">
        <v>100</v>
      </c>
      <c r="C23" s="47">
        <v>1267.75</v>
      </c>
      <c r="D23" s="54"/>
    </row>
    <row r="24" spans="1:4">
      <c r="A24" s="47">
        <v>2</v>
      </c>
      <c r="B24" s="45" t="s">
        <v>101</v>
      </c>
      <c r="C24" s="47">
        <v>1810.5</v>
      </c>
      <c r="D24" s="13"/>
    </row>
    <row r="25" spans="1:4">
      <c r="A25" s="47"/>
      <c r="B25" s="46" t="s">
        <v>97</v>
      </c>
      <c r="C25" s="51">
        <f>SUM(C23:C24)</f>
        <v>3078.25</v>
      </c>
      <c r="D25" s="69">
        <f>C25+D21</f>
        <v>35402.75</v>
      </c>
    </row>
    <row r="26" spans="1:4">
      <c r="A26" s="47"/>
      <c r="B26" s="46" t="s">
        <v>10</v>
      </c>
      <c r="C26" s="47"/>
      <c r="D26" s="13"/>
    </row>
    <row r="27" spans="1:4" ht="30">
      <c r="A27" s="47">
        <v>1</v>
      </c>
      <c r="B27" s="45" t="s">
        <v>104</v>
      </c>
      <c r="C27" s="47">
        <v>1284.25</v>
      </c>
      <c r="D27" s="13"/>
    </row>
    <row r="28" spans="1:4">
      <c r="A28" s="47">
        <v>2</v>
      </c>
      <c r="B28" s="45" t="s">
        <v>105</v>
      </c>
      <c r="C28" s="47">
        <v>637.5</v>
      </c>
      <c r="D28" s="69"/>
    </row>
    <row r="29" spans="1:4">
      <c r="A29" s="47">
        <v>3</v>
      </c>
      <c r="B29" s="45" t="s">
        <v>106</v>
      </c>
      <c r="C29" s="47">
        <v>1482</v>
      </c>
      <c r="D29" s="69"/>
    </row>
    <row r="30" spans="1:4">
      <c r="A30" s="47"/>
      <c r="B30" s="46" t="s">
        <v>107</v>
      </c>
      <c r="C30" s="51">
        <f>SUM(C27:C29)</f>
        <v>3403.75</v>
      </c>
      <c r="D30" s="69">
        <f>C30+D25</f>
        <v>38806.5</v>
      </c>
    </row>
    <row r="31" spans="1:4">
      <c r="A31" s="47"/>
      <c r="B31" s="46" t="s">
        <v>11</v>
      </c>
      <c r="C31" s="47"/>
      <c r="D31" s="69"/>
    </row>
    <row r="32" spans="1:4" ht="30">
      <c r="A32" s="47">
        <v>1</v>
      </c>
      <c r="B32" s="45" t="s">
        <v>117</v>
      </c>
      <c r="C32" s="47">
        <v>1267.75</v>
      </c>
      <c r="D32" s="69"/>
    </row>
    <row r="33" spans="1:4">
      <c r="A33" s="47">
        <v>2</v>
      </c>
      <c r="B33" s="45" t="s">
        <v>118</v>
      </c>
      <c r="C33" s="47">
        <v>1267.75</v>
      </c>
      <c r="D33" s="69"/>
    </row>
    <row r="34" spans="1:4">
      <c r="A34" s="47">
        <v>3</v>
      </c>
      <c r="B34" s="45" t="s">
        <v>119</v>
      </c>
      <c r="C34" s="47">
        <f>966+319.25</f>
        <v>1285.25</v>
      </c>
      <c r="D34" s="69"/>
    </row>
    <row r="35" spans="1:4">
      <c r="A35" s="47"/>
      <c r="B35" s="46" t="s">
        <v>114</v>
      </c>
      <c r="C35" s="47">
        <f>SUM(C32:C34)</f>
        <v>3820.75</v>
      </c>
      <c r="D35" s="69">
        <f>C35+D30</f>
        <v>42627.25</v>
      </c>
    </row>
    <row r="36" spans="1:4">
      <c r="A36" s="47"/>
      <c r="B36" s="46" t="s">
        <v>12</v>
      </c>
      <c r="C36" s="47"/>
      <c r="D36" s="69"/>
    </row>
    <row r="37" spans="1:4">
      <c r="A37" s="47">
        <v>1</v>
      </c>
      <c r="B37" s="45" t="s">
        <v>127</v>
      </c>
      <c r="C37" s="47">
        <v>957.75</v>
      </c>
      <c r="D37" s="69"/>
    </row>
    <row r="38" spans="1:4">
      <c r="A38" s="47">
        <v>2</v>
      </c>
      <c r="B38" s="45" t="s">
        <v>128</v>
      </c>
      <c r="C38" s="47">
        <v>319.25</v>
      </c>
      <c r="D38" s="69"/>
    </row>
    <row r="39" spans="1:4" ht="30">
      <c r="A39" s="47">
        <v>4</v>
      </c>
      <c r="B39" s="45" t="s">
        <v>129</v>
      </c>
      <c r="C39" s="47">
        <v>1267.75</v>
      </c>
      <c r="D39" s="69"/>
    </row>
    <row r="40" spans="1:4">
      <c r="A40" s="47"/>
      <c r="B40" s="46" t="s">
        <v>125</v>
      </c>
      <c r="C40" s="51">
        <f>SUM(C37:C39)</f>
        <v>2544.75</v>
      </c>
      <c r="D40" s="69">
        <f>C40+D35</f>
        <v>45172</v>
      </c>
    </row>
    <row r="41" spans="1:4">
      <c r="A41" s="47"/>
      <c r="B41" s="46" t="s">
        <v>13</v>
      </c>
      <c r="C41" s="51"/>
      <c r="D41" s="69"/>
    </row>
    <row r="42" spans="1:4" ht="45">
      <c r="A42" s="47">
        <v>1</v>
      </c>
      <c r="B42" s="45" t="s">
        <v>142</v>
      </c>
      <c r="C42" s="47">
        <f>337.75+2005+2348</f>
        <v>4690.75</v>
      </c>
      <c r="D42" s="69"/>
    </row>
    <row r="43" spans="1:4">
      <c r="A43" s="47">
        <v>2</v>
      </c>
      <c r="B43" s="45" t="s">
        <v>143</v>
      </c>
      <c r="C43" s="47">
        <v>319.75</v>
      </c>
      <c r="D43" s="69"/>
    </row>
    <row r="44" spans="1:4">
      <c r="A44" s="47"/>
      <c r="B44" s="46" t="s">
        <v>140</v>
      </c>
      <c r="C44" s="51">
        <f>SUM(C42:C43)</f>
        <v>5010.5</v>
      </c>
      <c r="D44" s="69">
        <f>C44+D40</f>
        <v>50182.5</v>
      </c>
    </row>
    <row r="45" spans="1:4">
      <c r="A45" s="47"/>
      <c r="B45" s="46" t="s">
        <v>14</v>
      </c>
      <c r="C45" s="47"/>
      <c r="D45" s="69"/>
    </row>
    <row r="46" spans="1:4" ht="30">
      <c r="A46" s="47">
        <v>1</v>
      </c>
      <c r="B46" s="45" t="s">
        <v>155</v>
      </c>
      <c r="C46" s="47">
        <v>621.5</v>
      </c>
      <c r="D46" s="69"/>
    </row>
    <row r="47" spans="1:4">
      <c r="A47" s="47">
        <v>2</v>
      </c>
      <c r="B47" s="45" t="s">
        <v>156</v>
      </c>
      <c r="C47" s="47">
        <v>16611.5</v>
      </c>
      <c r="D47" s="69"/>
    </row>
    <row r="48" spans="1:4" ht="30">
      <c r="A48" s="47">
        <v>3</v>
      </c>
      <c r="B48" s="45" t="s">
        <v>157</v>
      </c>
      <c r="C48" s="47">
        <v>1268.25</v>
      </c>
      <c r="D48" s="69"/>
    </row>
    <row r="49" spans="1:4">
      <c r="A49" s="47"/>
      <c r="B49" s="46" t="s">
        <v>154</v>
      </c>
      <c r="C49" s="51">
        <f>SUM(C46:C48)</f>
        <v>18501.25</v>
      </c>
      <c r="D49" s="69">
        <f>C49+D44</f>
        <v>68683.75</v>
      </c>
    </row>
    <row r="50" spans="1:4">
      <c r="A50" s="47"/>
      <c r="B50" s="46" t="s">
        <v>15</v>
      </c>
      <c r="C50" s="47"/>
      <c r="D50" s="69"/>
    </row>
    <row r="51" spans="1:4" ht="30">
      <c r="A51" s="47">
        <v>1</v>
      </c>
      <c r="B51" s="45" t="s">
        <v>162</v>
      </c>
      <c r="C51" s="47">
        <f>1268.25+1268.25+1268.25</f>
        <v>3804.75</v>
      </c>
      <c r="D51" s="69"/>
    </row>
    <row r="52" spans="1:4" ht="30">
      <c r="A52" s="47">
        <v>2</v>
      </c>
      <c r="B52" s="45" t="s">
        <v>163</v>
      </c>
      <c r="C52" s="47">
        <v>941.25</v>
      </c>
      <c r="D52" s="69"/>
    </row>
    <row r="53" spans="1:4" ht="18" customHeight="1">
      <c r="A53" s="47">
        <v>3</v>
      </c>
      <c r="B53" s="45" t="s">
        <v>165</v>
      </c>
      <c r="C53" s="47">
        <v>603.5</v>
      </c>
      <c r="D53" s="69"/>
    </row>
    <row r="54" spans="1:4">
      <c r="A54" s="47"/>
      <c r="B54" s="46" t="s">
        <v>172</v>
      </c>
      <c r="C54" s="51">
        <f>SUM(C51:C53)</f>
        <v>5349.5</v>
      </c>
      <c r="D54" s="69">
        <f>C54+D49</f>
        <v>74033.25</v>
      </c>
    </row>
    <row r="55" spans="1:4">
      <c r="A55" s="47"/>
      <c r="B55" s="46" t="s">
        <v>16</v>
      </c>
      <c r="C55" s="51"/>
      <c r="D55" s="69"/>
    </row>
    <row r="56" spans="1:4">
      <c r="A56" s="47">
        <v>1</v>
      </c>
      <c r="B56" s="45" t="s">
        <v>173</v>
      </c>
      <c r="C56" s="47">
        <v>977.25</v>
      </c>
      <c r="D56" s="69"/>
    </row>
    <row r="57" spans="1:4" ht="30">
      <c r="A57" s="47">
        <v>2</v>
      </c>
      <c r="B57" s="45" t="s">
        <v>174</v>
      </c>
      <c r="C57" s="47">
        <v>1703.25</v>
      </c>
      <c r="D57" s="69"/>
    </row>
    <row r="58" spans="1:4">
      <c r="A58" s="47">
        <v>3</v>
      </c>
      <c r="B58" s="45" t="s">
        <v>175</v>
      </c>
      <c r="C58" s="47">
        <v>3691</v>
      </c>
      <c r="D58" s="69"/>
    </row>
    <row r="59" spans="1:4">
      <c r="A59" s="47">
        <v>4</v>
      </c>
      <c r="B59" s="45" t="s">
        <v>176</v>
      </c>
      <c r="C59" s="47">
        <v>923.25</v>
      </c>
      <c r="D59" s="69"/>
    </row>
    <row r="60" spans="1:4" ht="30">
      <c r="A60" s="47">
        <v>5</v>
      </c>
      <c r="B60" s="45" t="s">
        <v>177</v>
      </c>
      <c r="C60" s="47">
        <v>968.25</v>
      </c>
      <c r="D60" s="69"/>
    </row>
    <row r="61" spans="1:4">
      <c r="A61" s="47">
        <v>6</v>
      </c>
      <c r="B61" s="45" t="s">
        <v>178</v>
      </c>
      <c r="C61" s="47">
        <v>1085.25</v>
      </c>
      <c r="D61" s="13"/>
    </row>
    <row r="62" spans="1:4">
      <c r="A62" s="47"/>
      <c r="B62" s="46" t="s">
        <v>170</v>
      </c>
      <c r="C62" s="51">
        <f>SUM(C56:C61)</f>
        <v>9348.25</v>
      </c>
      <c r="D62" s="69">
        <f>C62+D54</f>
        <v>83381.5</v>
      </c>
    </row>
    <row r="63" spans="1:4">
      <c r="A63" s="47"/>
      <c r="B63" s="46" t="s">
        <v>17</v>
      </c>
      <c r="C63" s="51"/>
      <c r="D63" s="69"/>
    </row>
    <row r="64" spans="1:4" ht="30">
      <c r="A64" s="47">
        <v>1</v>
      </c>
      <c r="B64" s="45" t="s">
        <v>194</v>
      </c>
      <c r="C64" s="47">
        <v>2093</v>
      </c>
      <c r="D64" s="69"/>
    </row>
    <row r="65" spans="1:4" ht="30">
      <c r="A65" s="47">
        <v>2</v>
      </c>
      <c r="B65" s="45" t="s">
        <v>195</v>
      </c>
      <c r="C65" s="47">
        <v>1268.25</v>
      </c>
      <c r="D65" s="69"/>
    </row>
    <row r="66" spans="1:4">
      <c r="A66" s="47"/>
      <c r="B66" s="46" t="s">
        <v>191</v>
      </c>
      <c r="C66" s="51">
        <f>SUM(C64:C65)</f>
        <v>3361.25</v>
      </c>
      <c r="D66" s="69">
        <f>C66+D62</f>
        <v>86742.75</v>
      </c>
    </row>
    <row r="67" spans="1:4">
      <c r="A67" s="47"/>
      <c r="B67" s="46"/>
      <c r="C67" s="51"/>
      <c r="D67" s="69"/>
    </row>
    <row r="68" spans="1:4">
      <c r="A68" s="47"/>
      <c r="B68" s="46"/>
      <c r="C68" s="51"/>
      <c r="D68" s="69"/>
    </row>
    <row r="69" spans="1:4">
      <c r="A69" s="47"/>
      <c r="B69" s="45"/>
      <c r="C69" s="47"/>
      <c r="D69" s="13"/>
    </row>
    <row r="70" spans="1:4">
      <c r="A70" s="47"/>
      <c r="B70" s="48"/>
      <c r="C70" s="47"/>
      <c r="D70" s="69"/>
    </row>
    <row r="71" spans="1:4">
      <c r="A71" s="47"/>
      <c r="B71" s="52"/>
      <c r="C71" s="51"/>
      <c r="D71" s="69"/>
    </row>
    <row r="72" spans="1:4">
      <c r="A72" s="47"/>
      <c r="B72" s="48"/>
      <c r="C72" s="47"/>
      <c r="D72" s="69"/>
    </row>
    <row r="73" spans="1:4">
      <c r="A73" s="14"/>
      <c r="B73" s="52"/>
      <c r="C73" s="51"/>
      <c r="D73" s="51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9"/>
  <sheetViews>
    <sheetView topLeftCell="A22" workbookViewId="0">
      <selection activeCell="B33" sqref="B33:C33"/>
    </sheetView>
  </sheetViews>
  <sheetFormatPr defaultRowHeight="15"/>
  <cols>
    <col min="1" max="1" width="4" customWidth="1"/>
    <col min="2" max="2" width="48.28515625" customWidth="1"/>
    <col min="3" max="3" width="10.42578125" customWidth="1"/>
    <col min="4" max="4" width="13.140625" customWidth="1"/>
  </cols>
  <sheetData>
    <row r="1" spans="1:8" ht="21">
      <c r="A1" s="1"/>
      <c r="B1" s="83" t="s">
        <v>62</v>
      </c>
      <c r="C1" s="83"/>
      <c r="D1" s="83"/>
      <c r="E1" s="7"/>
      <c r="F1" s="7"/>
      <c r="G1" s="7"/>
      <c r="H1" s="7"/>
    </row>
    <row r="2" spans="1:8" ht="21.6" customHeight="1">
      <c r="A2" s="6"/>
      <c r="B2" s="82" t="s">
        <v>33</v>
      </c>
      <c r="C2" s="82"/>
      <c r="D2" s="82"/>
      <c r="E2" s="1"/>
      <c r="F2" s="1"/>
      <c r="G2" s="1"/>
      <c r="H2" s="1"/>
    </row>
    <row r="3" spans="1:8" ht="17.25" customHeight="1">
      <c r="A3" s="6"/>
      <c r="B3" s="83" t="s">
        <v>5</v>
      </c>
      <c r="C3" s="83"/>
      <c r="D3" s="83"/>
      <c r="E3" s="1"/>
      <c r="F3" s="1"/>
      <c r="G3" s="1"/>
      <c r="H3" s="1"/>
    </row>
    <row r="4" spans="1:8" ht="30">
      <c r="A4" s="8"/>
      <c r="B4" s="34" t="s">
        <v>0</v>
      </c>
      <c r="C4" s="31" t="s">
        <v>1</v>
      </c>
      <c r="D4" s="31" t="s">
        <v>28</v>
      </c>
      <c r="E4" s="1"/>
      <c r="F4" s="1"/>
      <c r="G4" s="1"/>
      <c r="H4" s="1"/>
    </row>
    <row r="5" spans="1:8">
      <c r="A5" s="46"/>
      <c r="B5" s="46" t="s">
        <v>9</v>
      </c>
      <c r="C5" s="45"/>
      <c r="D5" s="46"/>
      <c r="E5" s="1"/>
      <c r="F5" s="1"/>
      <c r="G5" s="1"/>
      <c r="H5" s="1"/>
    </row>
    <row r="6" spans="1:8">
      <c r="A6" s="45">
        <v>1</v>
      </c>
      <c r="B6" s="45" t="s">
        <v>102</v>
      </c>
      <c r="C6" s="55">
        <v>24156</v>
      </c>
      <c r="D6" s="46">
        <f>C6</f>
        <v>24156</v>
      </c>
    </row>
    <row r="7" spans="1:8">
      <c r="A7" s="47"/>
      <c r="B7" s="51" t="s">
        <v>10</v>
      </c>
      <c r="C7" s="71"/>
      <c r="D7" s="51"/>
    </row>
    <row r="8" spans="1:8" ht="60">
      <c r="A8" s="47">
        <v>1</v>
      </c>
      <c r="B8" s="45" t="s">
        <v>109</v>
      </c>
      <c r="C8" s="56">
        <v>38953</v>
      </c>
      <c r="D8" s="57"/>
    </row>
    <row r="9" spans="1:8">
      <c r="A9" s="58">
        <v>2</v>
      </c>
      <c r="B9" s="78" t="s">
        <v>110</v>
      </c>
      <c r="C9" s="47">
        <v>193856</v>
      </c>
      <c r="D9" s="51"/>
    </row>
    <row r="10" spans="1:8">
      <c r="A10" s="60">
        <v>3</v>
      </c>
      <c r="B10" s="61" t="s">
        <v>111</v>
      </c>
      <c r="C10" s="62">
        <v>7500</v>
      </c>
      <c r="D10" s="63"/>
    </row>
    <row r="11" spans="1:8">
      <c r="A11" s="47"/>
      <c r="B11" s="75" t="s">
        <v>107</v>
      </c>
      <c r="C11" s="51">
        <f>SUM(C8:C10)</f>
        <v>240309</v>
      </c>
      <c r="D11" s="51">
        <f>C11+D6</f>
        <v>264465</v>
      </c>
    </row>
    <row r="12" spans="1:8">
      <c r="A12" s="47"/>
      <c r="B12" s="75" t="s">
        <v>11</v>
      </c>
      <c r="C12" s="47"/>
      <c r="D12" s="54"/>
    </row>
    <row r="13" spans="1:8" ht="30">
      <c r="A13" s="47">
        <v>1</v>
      </c>
      <c r="B13" s="79" t="s">
        <v>120</v>
      </c>
      <c r="C13" s="47">
        <v>179441</v>
      </c>
      <c r="D13" s="47"/>
    </row>
    <row r="14" spans="1:8" ht="30">
      <c r="A14" s="47">
        <v>2</v>
      </c>
      <c r="B14" s="45" t="s">
        <v>164</v>
      </c>
      <c r="C14" s="68">
        <v>60371</v>
      </c>
      <c r="D14" s="54"/>
    </row>
    <row r="15" spans="1:8">
      <c r="A15" s="47">
        <v>3</v>
      </c>
      <c r="B15" s="47" t="s">
        <v>121</v>
      </c>
      <c r="C15" s="47">
        <v>3000</v>
      </c>
      <c r="D15" s="47"/>
    </row>
    <row r="16" spans="1:8">
      <c r="A16" s="47"/>
      <c r="B16" s="72" t="s">
        <v>114</v>
      </c>
      <c r="C16" s="47">
        <f>SUM(C13:C15)</f>
        <v>242812</v>
      </c>
      <c r="D16" s="51">
        <f>C16+D11</f>
        <v>507277</v>
      </c>
    </row>
    <row r="17" spans="1:4">
      <c r="A17" s="47"/>
      <c r="B17" s="72" t="s">
        <v>12</v>
      </c>
      <c r="C17" s="47"/>
      <c r="D17" s="51"/>
    </row>
    <row r="18" spans="1:4" ht="45">
      <c r="A18" s="47">
        <v>1</v>
      </c>
      <c r="B18" s="49" t="s">
        <v>132</v>
      </c>
      <c r="C18" s="68">
        <v>4384</v>
      </c>
      <c r="D18" s="51"/>
    </row>
    <row r="19" spans="1:4" ht="30">
      <c r="A19" s="47">
        <v>2</v>
      </c>
      <c r="B19" s="49" t="s">
        <v>133</v>
      </c>
      <c r="C19" s="47">
        <v>24060</v>
      </c>
      <c r="D19" s="47"/>
    </row>
    <row r="20" spans="1:4">
      <c r="A20" s="47">
        <v>3</v>
      </c>
      <c r="B20" s="48" t="s">
        <v>134</v>
      </c>
      <c r="C20" s="47">
        <v>83967</v>
      </c>
      <c r="D20" s="68"/>
    </row>
    <row r="21" spans="1:4" ht="30">
      <c r="A21" s="47">
        <v>4</v>
      </c>
      <c r="B21" s="45" t="s">
        <v>135</v>
      </c>
      <c r="C21" s="68">
        <v>4964</v>
      </c>
      <c r="D21" s="47"/>
    </row>
    <row r="22" spans="1:4">
      <c r="A22" s="47"/>
      <c r="B22" s="51" t="s">
        <v>125</v>
      </c>
      <c r="C22" s="54">
        <f>SUM(C18:C21)</f>
        <v>117375</v>
      </c>
      <c r="D22" s="54">
        <f>C22+D16</f>
        <v>624652</v>
      </c>
    </row>
    <row r="23" spans="1:4">
      <c r="A23" s="47"/>
      <c r="B23" s="65" t="s">
        <v>13</v>
      </c>
      <c r="C23" s="47"/>
      <c r="D23" s="47"/>
    </row>
    <row r="24" spans="1:4" ht="18.75" customHeight="1">
      <c r="A24" s="47">
        <v>1</v>
      </c>
      <c r="B24" s="48" t="s">
        <v>144</v>
      </c>
      <c r="C24" s="47">
        <v>5559</v>
      </c>
      <c r="D24" s="47"/>
    </row>
    <row r="25" spans="1:4">
      <c r="A25" s="47">
        <v>2</v>
      </c>
      <c r="B25" s="45" t="s">
        <v>145</v>
      </c>
      <c r="C25" s="47">
        <v>75424</v>
      </c>
      <c r="D25" s="51"/>
    </row>
    <row r="26" spans="1:4">
      <c r="A26" s="47">
        <v>3</v>
      </c>
      <c r="B26" s="64" t="s">
        <v>146</v>
      </c>
      <c r="C26" s="47">
        <v>13395</v>
      </c>
      <c r="D26" s="54"/>
    </row>
    <row r="27" spans="1:4">
      <c r="A27" s="47"/>
      <c r="B27" s="65" t="s">
        <v>140</v>
      </c>
      <c r="C27" s="51">
        <f>SUM(C24:C26)</f>
        <v>94378</v>
      </c>
      <c r="D27" s="54">
        <f>C27+D22</f>
        <v>719030</v>
      </c>
    </row>
    <row r="28" spans="1:4">
      <c r="A28" s="47"/>
      <c r="B28" s="65" t="s">
        <v>14</v>
      </c>
      <c r="C28" s="51"/>
      <c r="D28" s="51"/>
    </row>
    <row r="29" spans="1:4">
      <c r="A29" s="47">
        <v>1</v>
      </c>
      <c r="B29" s="64" t="s">
        <v>158</v>
      </c>
      <c r="C29" s="51">
        <v>8866</v>
      </c>
      <c r="D29" s="54">
        <f>C29+D27</f>
        <v>727896</v>
      </c>
    </row>
    <row r="30" spans="1:4">
      <c r="A30" s="47"/>
      <c r="B30" s="65" t="s">
        <v>15</v>
      </c>
      <c r="C30" s="51"/>
      <c r="D30" s="51"/>
    </row>
    <row r="31" spans="1:4" ht="30">
      <c r="A31" s="47">
        <v>1</v>
      </c>
      <c r="B31" s="45" t="s">
        <v>166</v>
      </c>
      <c r="C31" s="51">
        <v>66840</v>
      </c>
      <c r="D31" s="54">
        <f>C31+D29</f>
        <v>794736</v>
      </c>
    </row>
    <row r="32" spans="1:4">
      <c r="A32" s="47"/>
      <c r="B32" s="65" t="s">
        <v>16</v>
      </c>
      <c r="C32" s="51"/>
      <c r="D32" s="51"/>
    </row>
    <row r="33" spans="1:4" ht="30">
      <c r="A33" s="47">
        <v>1</v>
      </c>
      <c r="B33" s="48" t="s">
        <v>182</v>
      </c>
      <c r="C33" s="51">
        <v>5098</v>
      </c>
      <c r="D33" s="54">
        <f>C33+D31</f>
        <v>799834</v>
      </c>
    </row>
    <row r="34" spans="1:4">
      <c r="A34" s="47"/>
      <c r="B34" s="65"/>
      <c r="C34" s="51"/>
      <c r="D34" s="51"/>
    </row>
    <row r="35" spans="1:4">
      <c r="A35" s="47"/>
      <c r="B35" s="65"/>
      <c r="C35" s="51"/>
      <c r="D35" s="51"/>
    </row>
    <row r="36" spans="1:4">
      <c r="A36" s="47"/>
      <c r="B36" s="65"/>
      <c r="C36" s="51"/>
      <c r="D36" s="51"/>
    </row>
    <row r="37" spans="1:4">
      <c r="A37" s="47"/>
      <c r="B37" s="65"/>
      <c r="C37" s="51"/>
      <c r="D37" s="51"/>
    </row>
    <row r="38" spans="1:4">
      <c r="A38" s="47"/>
      <c r="B38" s="65"/>
      <c r="C38" s="51"/>
      <c r="D38" s="51"/>
    </row>
    <row r="39" spans="1:4">
      <c r="A39" s="47"/>
      <c r="B39" s="65"/>
      <c r="C39" s="51"/>
      <c r="D39" s="51"/>
    </row>
    <row r="40" spans="1:4">
      <c r="A40" s="47"/>
      <c r="B40" s="65"/>
      <c r="C40" s="51"/>
      <c r="D40" s="51"/>
    </row>
    <row r="41" spans="1:4">
      <c r="A41" s="47"/>
      <c r="B41" s="65"/>
      <c r="C41" s="51"/>
      <c r="D41" s="51"/>
    </row>
    <row r="42" spans="1:4">
      <c r="A42" s="47"/>
      <c r="B42" s="65"/>
      <c r="C42" s="51"/>
      <c r="D42" s="51"/>
    </row>
    <row r="43" spans="1:4">
      <c r="A43" s="47"/>
      <c r="B43" s="64"/>
      <c r="C43" s="47"/>
      <c r="D43" s="51"/>
    </row>
    <row r="44" spans="1:4">
      <c r="A44" s="47"/>
      <c r="B44" s="65"/>
      <c r="C44" s="47"/>
      <c r="D44" s="47"/>
    </row>
    <row r="45" spans="1:4">
      <c r="A45" s="47"/>
      <c r="B45" s="64"/>
      <c r="C45" s="47"/>
      <c r="D45" s="51"/>
    </row>
    <row r="46" spans="1:4">
      <c r="A46" s="47"/>
      <c r="B46" s="64"/>
      <c r="C46" s="47"/>
      <c r="D46" s="47"/>
    </row>
    <row r="47" spans="1:4">
      <c r="A47" s="47"/>
      <c r="B47" s="65"/>
      <c r="C47" s="51"/>
      <c r="D47" s="51"/>
    </row>
    <row r="48" spans="1:4">
      <c r="A48" s="66"/>
      <c r="B48" s="66"/>
      <c r="C48" s="66"/>
      <c r="D48" s="66"/>
    </row>
    <row r="49" spans="1:4">
      <c r="A49" s="66"/>
      <c r="B49" s="66"/>
      <c r="C49" s="66"/>
      <c r="D49" s="66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2"/>
  <sheetViews>
    <sheetView workbookViewId="0">
      <selection activeCell="A5" sqref="A5:D9"/>
    </sheetView>
  </sheetViews>
  <sheetFormatPr defaultRowHeight="15"/>
  <cols>
    <col min="1" max="1" width="5.140625" customWidth="1"/>
    <col min="2" max="2" width="45.28515625" customWidth="1"/>
    <col min="3" max="3" width="9.7109375" customWidth="1"/>
  </cols>
  <sheetData>
    <row r="1" spans="1:4" ht="15.75">
      <c r="A1" s="1"/>
      <c r="B1" s="83" t="s">
        <v>62</v>
      </c>
      <c r="C1" s="83"/>
      <c r="D1" s="83"/>
    </row>
    <row r="2" spans="1:4" ht="15.75">
      <c r="A2" s="6"/>
      <c r="B2" s="82" t="s">
        <v>33</v>
      </c>
      <c r="C2" s="82"/>
      <c r="D2" s="82"/>
    </row>
    <row r="3" spans="1:4" ht="15.75">
      <c r="A3" s="6"/>
      <c r="B3" s="83" t="s">
        <v>36</v>
      </c>
      <c r="C3" s="83"/>
      <c r="D3" s="83"/>
    </row>
    <row r="4" spans="1:4" ht="26.25">
      <c r="A4" s="8"/>
      <c r="B4" s="9" t="s">
        <v>0</v>
      </c>
      <c r="C4" s="8" t="s">
        <v>1</v>
      </c>
      <c r="D4" s="8" t="s">
        <v>28</v>
      </c>
    </row>
    <row r="5" spans="1:4" ht="15.75">
      <c r="A5" s="73"/>
      <c r="B5" s="74"/>
      <c r="C5" s="73"/>
      <c r="D5" s="73"/>
    </row>
    <row r="6" spans="1:4">
      <c r="A6" s="45"/>
      <c r="B6" s="45"/>
      <c r="C6" s="55"/>
      <c r="D6" s="46"/>
    </row>
    <row r="7" spans="1:4">
      <c r="A7" s="51"/>
      <c r="B7" s="47"/>
      <c r="C7" s="56"/>
      <c r="D7" s="51"/>
    </row>
    <row r="8" spans="1:4">
      <c r="A8" s="47"/>
      <c r="B8" s="46"/>
      <c r="C8" s="71"/>
      <c r="D8" s="57"/>
    </row>
    <row r="9" spans="1:4">
      <c r="A9" s="58"/>
      <c r="B9" s="59"/>
      <c r="C9" s="51"/>
      <c r="D9" s="51"/>
    </row>
    <row r="10" spans="1:4">
      <c r="A10" s="60"/>
      <c r="B10" s="75"/>
      <c r="C10" s="76"/>
      <c r="D10" s="77"/>
    </row>
    <row r="11" spans="1:4">
      <c r="A11" s="47"/>
      <c r="B11" s="45"/>
      <c r="C11" s="47"/>
      <c r="D11" s="47"/>
    </row>
    <row r="12" spans="1:4">
      <c r="A12" s="47"/>
      <c r="B12" s="47"/>
      <c r="C12" s="47"/>
      <c r="D12" s="47"/>
    </row>
    <row r="13" spans="1:4">
      <c r="A13" s="47"/>
      <c r="B13" s="47"/>
      <c r="C13" s="47"/>
      <c r="D13" s="47"/>
    </row>
    <row r="14" spans="1:4">
      <c r="A14" s="47"/>
      <c r="B14" s="51"/>
      <c r="C14" s="51"/>
      <c r="D14" s="51"/>
    </row>
    <row r="15" spans="1:4">
      <c r="A15" s="47"/>
      <c r="B15" s="51"/>
      <c r="C15" s="47"/>
      <c r="D15" s="47"/>
    </row>
    <row r="16" spans="1:4">
      <c r="A16" s="47"/>
      <c r="B16" s="49"/>
      <c r="C16" s="47"/>
      <c r="D16" s="47"/>
    </row>
    <row r="17" spans="1:4">
      <c r="A17" s="47"/>
      <c r="B17" s="47"/>
      <c r="C17" s="47"/>
      <c r="D17" s="47"/>
    </row>
    <row r="18" spans="1:4">
      <c r="A18" s="47"/>
      <c r="B18" s="51"/>
      <c r="C18" s="51"/>
      <c r="D18" s="51"/>
    </row>
    <row r="19" spans="1:4">
      <c r="A19" s="47"/>
      <c r="B19" s="51"/>
      <c r="C19" s="47"/>
      <c r="D19" s="47"/>
    </row>
    <row r="20" spans="1:4">
      <c r="A20" s="47"/>
      <c r="B20" s="48"/>
      <c r="C20" s="47"/>
      <c r="D20" s="47"/>
    </row>
    <row r="21" spans="1:4">
      <c r="A21" s="47"/>
      <c r="B21" s="45"/>
      <c r="C21" s="47"/>
      <c r="D21" s="47"/>
    </row>
    <row r="22" spans="1:4">
      <c r="A22" s="47"/>
      <c r="B22" s="51"/>
      <c r="C22" s="51"/>
      <c r="D22" s="51"/>
    </row>
    <row r="23" spans="1:4">
      <c r="A23" s="47"/>
      <c r="B23" s="65"/>
      <c r="C23" s="47"/>
      <c r="D23" s="47"/>
    </row>
    <row r="24" spans="1:4">
      <c r="A24" s="47"/>
      <c r="B24" s="48"/>
      <c r="C24" s="47"/>
      <c r="D24" s="47"/>
    </row>
    <row r="25" spans="1:4">
      <c r="A25" s="47"/>
      <c r="B25" s="45"/>
      <c r="C25" s="47"/>
      <c r="D25" s="51"/>
    </row>
    <row r="26" spans="1:4">
      <c r="A26" s="47"/>
      <c r="B26" s="65"/>
      <c r="C26" s="51"/>
      <c r="D26" s="51"/>
    </row>
    <row r="27" spans="1:4">
      <c r="A27" s="47"/>
      <c r="B27" s="64"/>
      <c r="C27" s="47"/>
      <c r="D27" s="47"/>
    </row>
    <row r="28" spans="1:4">
      <c r="A28" s="47"/>
      <c r="B28" s="65"/>
      <c r="C28" s="51"/>
      <c r="D28" s="51"/>
    </row>
    <row r="29" spans="1:4">
      <c r="A29" s="47"/>
      <c r="B29" s="65"/>
      <c r="C29" s="47"/>
      <c r="D29" s="47"/>
    </row>
    <row r="30" spans="1:4">
      <c r="A30" s="47"/>
      <c r="B30" s="64"/>
      <c r="C30" s="47"/>
      <c r="D30" s="47"/>
    </row>
    <row r="31" spans="1:4">
      <c r="A31" s="47"/>
      <c r="B31" s="65"/>
      <c r="C31" s="51"/>
      <c r="D31" s="51"/>
    </row>
    <row r="32" spans="1:4">
      <c r="A32" s="66"/>
      <c r="B32" s="66"/>
      <c r="C32" s="66"/>
      <c r="D32" s="66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48"/>
  <sheetViews>
    <sheetView workbookViewId="0">
      <selection activeCell="B17" sqref="B17:C17"/>
    </sheetView>
  </sheetViews>
  <sheetFormatPr defaultRowHeight="15"/>
  <cols>
    <col min="1" max="1" width="3.7109375" customWidth="1"/>
    <col min="2" max="2" width="49.42578125" customWidth="1"/>
    <col min="3" max="3" width="10.7109375" bestFit="1" customWidth="1"/>
    <col min="4" max="4" width="12.7109375" customWidth="1"/>
  </cols>
  <sheetData>
    <row r="1" spans="1:8" ht="21">
      <c r="A1" s="1"/>
      <c r="B1" s="83" t="s">
        <v>71</v>
      </c>
      <c r="C1" s="83"/>
      <c r="D1" s="83"/>
      <c r="E1" s="7"/>
      <c r="F1" s="7"/>
      <c r="G1" s="7"/>
      <c r="H1" s="7"/>
    </row>
    <row r="2" spans="1:8" ht="15.75">
      <c r="A2" s="6"/>
      <c r="B2" s="82" t="s">
        <v>33</v>
      </c>
      <c r="C2" s="82"/>
      <c r="D2" s="82"/>
      <c r="E2" s="1"/>
      <c r="F2" s="1"/>
      <c r="G2" s="1"/>
      <c r="H2" s="1"/>
    </row>
    <row r="3" spans="1:8" ht="15.75">
      <c r="A3" s="6"/>
      <c r="B3" s="83" t="s">
        <v>6</v>
      </c>
      <c r="C3" s="83"/>
      <c r="D3" s="83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9" t="s">
        <v>28</v>
      </c>
      <c r="E4" s="1"/>
      <c r="F4" s="1"/>
      <c r="G4" s="1"/>
      <c r="H4" s="1"/>
    </row>
    <row r="5" spans="1:8">
      <c r="A5" s="45"/>
      <c r="B5" s="46" t="s">
        <v>10</v>
      </c>
      <c r="C5" s="46"/>
      <c r="D5" s="45"/>
      <c r="E5" s="1"/>
      <c r="F5" s="1"/>
      <c r="G5" s="1"/>
      <c r="H5" s="1"/>
    </row>
    <row r="6" spans="1:8" s="1" customFormat="1" ht="30">
      <c r="A6" s="45">
        <v>1</v>
      </c>
      <c r="B6" s="67" t="s">
        <v>108</v>
      </c>
      <c r="C6" s="45">
        <v>7208</v>
      </c>
      <c r="D6" s="46">
        <f>C6</f>
        <v>7208</v>
      </c>
    </row>
    <row r="7" spans="1:8" s="1" customFormat="1">
      <c r="A7" s="47"/>
      <c r="B7" s="52" t="s">
        <v>12</v>
      </c>
      <c r="C7" s="47"/>
      <c r="D7" s="46"/>
    </row>
    <row r="8" spans="1:8" s="1" customFormat="1" ht="30">
      <c r="A8" s="47">
        <v>1</v>
      </c>
      <c r="B8" s="48" t="s">
        <v>130</v>
      </c>
      <c r="C8" s="47">
        <v>5125</v>
      </c>
      <c r="D8" s="46"/>
    </row>
    <row r="9" spans="1:8" s="5" customFormat="1">
      <c r="A9" s="47">
        <v>2</v>
      </c>
      <c r="B9" s="48" t="s">
        <v>131</v>
      </c>
      <c r="C9" s="47">
        <v>5663</v>
      </c>
      <c r="D9" s="51"/>
    </row>
    <row r="10" spans="1:8">
      <c r="A10" s="47"/>
      <c r="B10" s="46" t="s">
        <v>125</v>
      </c>
      <c r="C10" s="51">
        <f>SUM(C8:C9)</f>
        <v>10788</v>
      </c>
      <c r="D10" s="51">
        <f>C10+D6</f>
        <v>17996</v>
      </c>
    </row>
    <row r="11" spans="1:8">
      <c r="A11" s="47"/>
      <c r="B11" s="46" t="s">
        <v>16</v>
      </c>
      <c r="C11" s="47"/>
      <c r="D11" s="47"/>
    </row>
    <row r="12" spans="1:8" s="5" customFormat="1">
      <c r="A12" s="47">
        <v>1</v>
      </c>
      <c r="B12" s="45" t="s">
        <v>179</v>
      </c>
      <c r="C12" s="47">
        <v>12431</v>
      </c>
      <c r="D12" s="51"/>
    </row>
    <row r="13" spans="1:8" ht="30">
      <c r="A13" s="47">
        <v>2</v>
      </c>
      <c r="B13" s="45" t="s">
        <v>180</v>
      </c>
      <c r="C13" s="47">
        <v>5918</v>
      </c>
      <c r="D13" s="51"/>
    </row>
    <row r="14" spans="1:8">
      <c r="A14" s="47">
        <v>3</v>
      </c>
      <c r="B14" s="45" t="s">
        <v>181</v>
      </c>
      <c r="C14" s="47">
        <v>96588</v>
      </c>
      <c r="D14" s="51"/>
    </row>
    <row r="15" spans="1:8">
      <c r="A15" s="47"/>
      <c r="B15" s="46" t="s">
        <v>170</v>
      </c>
      <c r="C15" s="51">
        <f>SUM(C12:C14)</f>
        <v>114937</v>
      </c>
      <c r="D15" s="51">
        <f>C15+D10</f>
        <v>132933</v>
      </c>
    </row>
    <row r="16" spans="1:8">
      <c r="A16" s="47"/>
      <c r="B16" s="46" t="s">
        <v>17</v>
      </c>
      <c r="C16" s="51"/>
      <c r="D16" s="51"/>
    </row>
    <row r="17" spans="1:4">
      <c r="A17" s="47">
        <v>1</v>
      </c>
      <c r="B17" s="45" t="s">
        <v>196</v>
      </c>
      <c r="C17" s="51">
        <v>24928</v>
      </c>
      <c r="D17" s="51">
        <f>C17+D15</f>
        <v>157861</v>
      </c>
    </row>
    <row r="18" spans="1:4">
      <c r="A18" s="47"/>
      <c r="B18" s="45"/>
      <c r="C18" s="47"/>
      <c r="D18" s="51"/>
    </row>
    <row r="19" spans="1:4">
      <c r="A19" s="47"/>
      <c r="B19" s="46"/>
      <c r="C19" s="47"/>
      <c r="D19" s="47"/>
    </row>
    <row r="20" spans="1:4">
      <c r="A20" s="47"/>
      <c r="B20" s="45"/>
      <c r="C20" s="51"/>
      <c r="D20" s="51"/>
    </row>
    <row r="21" spans="1:4">
      <c r="A21" s="47"/>
      <c r="B21" s="45"/>
      <c r="C21" s="47"/>
      <c r="D21" s="51"/>
    </row>
    <row r="22" spans="1:4">
      <c r="A22" s="47"/>
      <c r="B22" s="45"/>
      <c r="C22" s="47"/>
      <c r="D22" s="47"/>
    </row>
    <row r="23" spans="1:4">
      <c r="A23" s="47"/>
      <c r="B23" s="45"/>
      <c r="C23" s="47"/>
      <c r="D23" s="51"/>
    </row>
    <row r="24" spans="1:4">
      <c r="A24" s="47"/>
      <c r="B24" s="46"/>
      <c r="C24" s="51"/>
      <c r="D24" s="51"/>
    </row>
    <row r="25" spans="1:4">
      <c r="A25" s="47"/>
      <c r="B25" s="48"/>
      <c r="C25" s="47"/>
      <c r="D25" s="51"/>
    </row>
    <row r="26" spans="1:4">
      <c r="A26" s="47"/>
      <c r="B26" s="48"/>
      <c r="C26" s="47"/>
      <c r="D26" s="47"/>
    </row>
    <row r="27" spans="1:4">
      <c r="A27" s="47"/>
      <c r="B27" s="48"/>
      <c r="C27" s="47"/>
      <c r="D27" s="51"/>
    </row>
    <row r="28" spans="1:4">
      <c r="A28" s="47"/>
      <c r="B28" s="48"/>
      <c r="C28" s="47"/>
      <c r="D28" s="51"/>
    </row>
    <row r="29" spans="1:4">
      <c r="A29" s="47"/>
      <c r="B29" s="52"/>
      <c r="C29" s="47"/>
      <c r="D29" s="51"/>
    </row>
    <row r="30" spans="1:4">
      <c r="A30" s="47"/>
      <c r="B30" s="48"/>
      <c r="C30" s="47"/>
      <c r="D30" s="51"/>
    </row>
    <row r="31" spans="1:4">
      <c r="A31" s="47"/>
      <c r="B31" s="48"/>
      <c r="C31" s="47"/>
      <c r="D31" s="47"/>
    </row>
    <row r="32" spans="1:4">
      <c r="A32" s="47"/>
      <c r="B32" s="48"/>
      <c r="C32" s="47"/>
      <c r="D32" s="51"/>
    </row>
    <row r="33" spans="1:4">
      <c r="A33" s="47"/>
      <c r="B33" s="48"/>
      <c r="C33" s="47"/>
      <c r="D33" s="51"/>
    </row>
    <row r="34" spans="1:4">
      <c r="A34" s="47"/>
      <c r="B34" s="48"/>
      <c r="C34" s="47"/>
      <c r="D34" s="51"/>
    </row>
    <row r="35" spans="1:4">
      <c r="A35" s="47"/>
      <c r="B35" s="48"/>
      <c r="C35" s="54"/>
      <c r="D35" s="54"/>
    </row>
    <row r="36" spans="1:4">
      <c r="A36" s="47"/>
      <c r="B36" s="52"/>
      <c r="C36" s="54"/>
      <c r="D36" s="54"/>
    </row>
    <row r="37" spans="1:4">
      <c r="A37" s="47"/>
      <c r="B37" s="48"/>
      <c r="C37" s="68"/>
      <c r="D37" s="54"/>
    </row>
    <row r="38" spans="1:4">
      <c r="A38" s="47"/>
      <c r="B38" s="48"/>
      <c r="C38" s="68"/>
      <c r="D38" s="54"/>
    </row>
    <row r="39" spans="1:4">
      <c r="A39" s="47"/>
      <c r="B39" s="48"/>
      <c r="C39" s="68"/>
      <c r="D39" s="54"/>
    </row>
    <row r="40" spans="1:4">
      <c r="A40" s="47"/>
      <c r="B40" s="48"/>
      <c r="C40" s="54"/>
      <c r="D40" s="54"/>
    </row>
    <row r="41" spans="1:4">
      <c r="A41" s="47"/>
      <c r="B41" s="52"/>
      <c r="C41" s="54"/>
      <c r="D41" s="54"/>
    </row>
    <row r="42" spans="1:4">
      <c r="A42" s="47"/>
      <c r="B42" s="48"/>
      <c r="C42" s="54"/>
      <c r="D42" s="54"/>
    </row>
    <row r="43" spans="1:4">
      <c r="A43" s="47"/>
      <c r="B43" s="48"/>
      <c r="C43" s="54"/>
      <c r="D43" s="54"/>
    </row>
    <row r="44" spans="1:4">
      <c r="A44" s="47"/>
      <c r="B44" s="48"/>
      <c r="C44" s="51"/>
      <c r="D44" s="51"/>
    </row>
    <row r="45" spans="1:4">
      <c r="A45" s="47"/>
      <c r="B45" s="48"/>
      <c r="C45" s="51"/>
      <c r="D45" s="51"/>
    </row>
    <row r="46" spans="1:4">
      <c r="A46" s="47"/>
      <c r="B46" s="48"/>
      <c r="C46" s="51"/>
      <c r="D46" s="51"/>
    </row>
    <row r="47" spans="1:4">
      <c r="A47" s="47"/>
      <c r="B47" s="48"/>
      <c r="C47" s="47"/>
      <c r="D47" s="47"/>
    </row>
    <row r="48" spans="1:4">
      <c r="A48" s="47"/>
      <c r="B48" s="52"/>
      <c r="C48" s="51"/>
      <c r="D48" s="51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7"/>
  <sheetViews>
    <sheetView tabSelected="1" view="pageBreakPreview" zoomScale="60" workbookViewId="0">
      <selection activeCell="M21" sqref="M21"/>
    </sheetView>
  </sheetViews>
  <sheetFormatPr defaultRowHeight="15"/>
  <cols>
    <col min="1" max="1" width="28.5703125" style="1" customWidth="1"/>
    <col min="2" max="2" width="16" customWidth="1"/>
    <col min="3" max="3" width="15.42578125" customWidth="1"/>
    <col min="4" max="4" width="18.7109375" customWidth="1"/>
    <col min="5" max="5" width="16.140625" customWidth="1"/>
    <col min="6" max="6" width="15.7109375" customWidth="1"/>
    <col min="7" max="7" width="16.140625" customWidth="1"/>
    <col min="8" max="8" width="15.28515625" customWidth="1"/>
    <col min="9" max="9" width="17.42578125" customWidth="1"/>
    <col min="10" max="11" width="15.140625" customWidth="1"/>
    <col min="12" max="13" width="15.28515625" customWidth="1"/>
    <col min="14" max="14" width="19.28515625" customWidth="1"/>
  </cols>
  <sheetData>
    <row r="1" spans="1:14" ht="15.75">
      <c r="A1" s="84" t="s">
        <v>61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4" ht="15.75">
      <c r="A2" s="2" t="s">
        <v>33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s="11" customFormat="1" ht="20.25" customHeight="1">
      <c r="A3" s="9"/>
      <c r="B3" s="25" t="s">
        <v>2</v>
      </c>
      <c r="C3" s="25" t="s">
        <v>7</v>
      </c>
      <c r="D3" s="25" t="s">
        <v>3</v>
      </c>
      <c r="E3" s="25" t="s">
        <v>9</v>
      </c>
      <c r="F3" s="25" t="s">
        <v>10</v>
      </c>
      <c r="G3" s="25" t="s">
        <v>11</v>
      </c>
      <c r="H3" s="25" t="s">
        <v>12</v>
      </c>
      <c r="I3" s="25" t="s">
        <v>13</v>
      </c>
      <c r="J3" s="25" t="s">
        <v>14</v>
      </c>
      <c r="K3" s="25" t="s">
        <v>15</v>
      </c>
      <c r="L3" s="25" t="s">
        <v>16</v>
      </c>
      <c r="M3" s="25" t="s">
        <v>17</v>
      </c>
      <c r="N3" s="20" t="s">
        <v>18</v>
      </c>
    </row>
    <row r="4" spans="1:14" ht="39.75" customHeight="1">
      <c r="A4" s="26" t="s">
        <v>30</v>
      </c>
      <c r="B4" s="21">
        <f>B5+B6+B8</f>
        <v>69066.36</v>
      </c>
      <c r="C4" s="21">
        <f t="shared" ref="C4:N4" si="0">C5+C6+C8</f>
        <v>69066.36</v>
      </c>
      <c r="D4" s="21">
        <f t="shared" si="0"/>
        <v>80816.36</v>
      </c>
      <c r="E4" s="21">
        <f>E5+E6+E7+E8</f>
        <v>69066.36</v>
      </c>
      <c r="F4" s="21">
        <f t="shared" si="0"/>
        <v>69066.36</v>
      </c>
      <c r="G4" s="21">
        <f t="shared" si="0"/>
        <v>69066.36</v>
      </c>
      <c r="H4" s="21">
        <f t="shared" si="0"/>
        <v>69066.36</v>
      </c>
      <c r="I4" s="21">
        <f t="shared" si="0"/>
        <v>69066.36</v>
      </c>
      <c r="J4" s="21">
        <f t="shared" si="0"/>
        <v>69066.36</v>
      </c>
      <c r="K4" s="21">
        <f t="shared" si="0"/>
        <v>69066.36</v>
      </c>
      <c r="L4" s="21">
        <f t="shared" si="0"/>
        <v>69066.36</v>
      </c>
      <c r="M4" s="21">
        <f t="shared" si="0"/>
        <v>69066.36</v>
      </c>
      <c r="N4" s="21">
        <f t="shared" si="0"/>
        <v>840546.31999999983</v>
      </c>
    </row>
    <row r="5" spans="1:14" ht="39" customHeight="1">
      <c r="A5" s="26" t="s">
        <v>19</v>
      </c>
      <c r="B5" s="22">
        <v>35843</v>
      </c>
      <c r="C5" s="44">
        <v>35843</v>
      </c>
      <c r="D5" s="22">
        <v>35843</v>
      </c>
      <c r="E5" s="22">
        <v>35843</v>
      </c>
      <c r="F5" s="22">
        <v>35843</v>
      </c>
      <c r="G5" s="22">
        <v>35843</v>
      </c>
      <c r="H5" s="22">
        <v>35843</v>
      </c>
      <c r="I5" s="22">
        <v>35843</v>
      </c>
      <c r="J5" s="22">
        <v>35843</v>
      </c>
      <c r="K5" s="22">
        <v>35843</v>
      </c>
      <c r="L5" s="22">
        <v>35843</v>
      </c>
      <c r="M5" s="22">
        <v>35843</v>
      </c>
      <c r="N5" s="22">
        <f t="shared" ref="N5:N23" si="1">SUM(B5:M5)</f>
        <v>430116</v>
      </c>
    </row>
    <row r="6" spans="1:14" ht="44.25" customHeight="1">
      <c r="A6" s="26" t="s">
        <v>39</v>
      </c>
      <c r="B6" s="22">
        <v>33223.360000000001</v>
      </c>
      <c r="C6" s="44">
        <v>33223.360000000001</v>
      </c>
      <c r="D6" s="22">
        <v>33223.360000000001</v>
      </c>
      <c r="E6" s="22">
        <v>33223.360000000001</v>
      </c>
      <c r="F6" s="22">
        <v>33223.360000000001</v>
      </c>
      <c r="G6" s="22">
        <v>33223.360000000001</v>
      </c>
      <c r="H6" s="22">
        <v>33223.360000000001</v>
      </c>
      <c r="I6" s="22">
        <v>33223.360000000001</v>
      </c>
      <c r="J6" s="22">
        <v>33223.360000000001</v>
      </c>
      <c r="K6" s="22">
        <v>33223.360000000001</v>
      </c>
      <c r="L6" s="22">
        <v>33223.360000000001</v>
      </c>
      <c r="M6" s="22">
        <v>33223.360000000001</v>
      </c>
      <c r="N6" s="22">
        <f>SUM(B6:M6)</f>
        <v>398680.31999999989</v>
      </c>
    </row>
    <row r="7" spans="1:14" ht="44.25" customHeight="1">
      <c r="A7" s="26" t="s">
        <v>60</v>
      </c>
      <c r="B7" s="22"/>
      <c r="C7" s="44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ht="44.25" customHeight="1">
      <c r="A8" s="26" t="s">
        <v>35</v>
      </c>
      <c r="B8" s="22"/>
      <c r="C8" s="44"/>
      <c r="D8" s="22">
        <v>11750</v>
      </c>
      <c r="E8" s="22"/>
      <c r="F8" s="22"/>
      <c r="G8" s="22"/>
      <c r="H8" s="22"/>
      <c r="I8" s="22"/>
      <c r="J8" s="22"/>
      <c r="K8" s="22"/>
      <c r="L8" s="22"/>
      <c r="M8" s="22"/>
      <c r="N8" s="22">
        <f>SUM(B8:M8)</f>
        <v>11750</v>
      </c>
    </row>
    <row r="9" spans="1:14" ht="36" customHeight="1">
      <c r="A9" s="27" t="s">
        <v>20</v>
      </c>
      <c r="B9" s="21">
        <f>B10+B11+B12+B13</f>
        <v>11199.900000000001</v>
      </c>
      <c r="C9" s="42">
        <f t="shared" ref="C9:M9" si="2">C10+C11+C12+C13</f>
        <v>16824.71</v>
      </c>
      <c r="D9" s="21">
        <f t="shared" si="2"/>
        <v>33510.61</v>
      </c>
      <c r="E9" s="21">
        <f t="shared" si="2"/>
        <v>24944.86</v>
      </c>
      <c r="F9" s="21">
        <f t="shared" si="2"/>
        <v>7915.85</v>
      </c>
      <c r="G9" s="42">
        <f>G10+G11+G12+G13</f>
        <v>26255.200000000001</v>
      </c>
      <c r="H9" s="21">
        <f t="shared" si="2"/>
        <v>16986.099999999999</v>
      </c>
      <c r="I9" s="21">
        <f t="shared" si="2"/>
        <v>15033.99</v>
      </c>
      <c r="J9" s="42">
        <f>J10+J11+J12+J13</f>
        <v>38484.67</v>
      </c>
      <c r="K9" s="21">
        <f t="shared" si="2"/>
        <v>9599.27</v>
      </c>
      <c r="L9" s="21">
        <f t="shared" si="2"/>
        <v>19909.060000000001</v>
      </c>
      <c r="M9" s="21">
        <f t="shared" si="2"/>
        <v>52469.05</v>
      </c>
      <c r="N9" s="21">
        <f t="shared" si="1"/>
        <v>273133.27</v>
      </c>
    </row>
    <row r="10" spans="1:14" ht="40.5" customHeight="1">
      <c r="A10" s="26" t="s">
        <v>21</v>
      </c>
      <c r="B10" s="22">
        <v>4791.7</v>
      </c>
      <c r="C10" s="44">
        <v>5191</v>
      </c>
      <c r="D10" s="22">
        <v>5906</v>
      </c>
      <c r="E10" s="22">
        <v>9836.25</v>
      </c>
      <c r="F10" s="22">
        <v>949.5</v>
      </c>
      <c r="G10" s="22">
        <v>11628.5</v>
      </c>
      <c r="H10" s="22">
        <v>6447.75</v>
      </c>
      <c r="I10" s="22">
        <v>5855.25</v>
      </c>
      <c r="J10" s="22">
        <v>13642</v>
      </c>
      <c r="K10" s="22">
        <v>1582.5</v>
      </c>
      <c r="L10" s="22">
        <v>3511</v>
      </c>
      <c r="M10" s="22">
        <v>28005.5</v>
      </c>
      <c r="N10" s="22">
        <f t="shared" si="1"/>
        <v>97346.95</v>
      </c>
    </row>
    <row r="11" spans="1:14" ht="45.75" customHeight="1">
      <c r="A11" s="26" t="s">
        <v>22</v>
      </c>
      <c r="B11" s="23"/>
      <c r="C11" s="44"/>
      <c r="D11" s="22">
        <v>3798</v>
      </c>
      <c r="E11" s="22">
        <f>5064+3000</f>
        <v>8064</v>
      </c>
      <c r="F11" s="22"/>
      <c r="G11" s="22">
        <v>8229</v>
      </c>
      <c r="H11" s="22">
        <v>4431</v>
      </c>
      <c r="I11" s="22"/>
      <c r="J11" s="22"/>
      <c r="K11" s="22">
        <v>2073.5</v>
      </c>
      <c r="L11" s="22">
        <v>316.5</v>
      </c>
      <c r="M11" s="22">
        <v>14559</v>
      </c>
      <c r="N11" s="21">
        <f t="shared" si="1"/>
        <v>41471</v>
      </c>
    </row>
    <row r="12" spans="1:14" ht="45.75" customHeight="1">
      <c r="A12" s="33" t="s">
        <v>38</v>
      </c>
      <c r="B12" s="43">
        <v>3831.25</v>
      </c>
      <c r="C12" s="44">
        <v>8653</v>
      </c>
      <c r="D12" s="44">
        <v>19840.25</v>
      </c>
      <c r="E12" s="44">
        <v>3078.25</v>
      </c>
      <c r="F12" s="44">
        <v>3403.75</v>
      </c>
      <c r="G12" s="44">
        <v>3820.75</v>
      </c>
      <c r="H12" s="44">
        <v>2544.75</v>
      </c>
      <c r="I12" s="44">
        <v>5010.5</v>
      </c>
      <c r="J12" s="44">
        <v>18501.25</v>
      </c>
      <c r="K12" s="44">
        <v>5349.5</v>
      </c>
      <c r="L12" s="44">
        <v>9348.25</v>
      </c>
      <c r="M12" s="44">
        <v>3361.25</v>
      </c>
      <c r="N12" s="42">
        <f t="shared" si="1"/>
        <v>86742.75</v>
      </c>
    </row>
    <row r="13" spans="1:14" ht="21.75" customHeight="1">
      <c r="A13" s="26" t="s">
        <v>23</v>
      </c>
      <c r="B13" s="22">
        <v>2576.9499999999998</v>
      </c>
      <c r="C13" s="44">
        <v>2980.71</v>
      </c>
      <c r="D13" s="22">
        <v>3966.36</v>
      </c>
      <c r="E13" s="22">
        <v>3966.36</v>
      </c>
      <c r="F13" s="22">
        <v>3562.6</v>
      </c>
      <c r="G13" s="22">
        <v>2576.9499999999998</v>
      </c>
      <c r="H13" s="22">
        <v>3562.6</v>
      </c>
      <c r="I13" s="22">
        <v>4168.24</v>
      </c>
      <c r="J13" s="22">
        <v>6341.42</v>
      </c>
      <c r="K13" s="22">
        <v>593.77</v>
      </c>
      <c r="L13" s="22">
        <v>6733.31</v>
      </c>
      <c r="M13" s="22">
        <v>6543.3</v>
      </c>
      <c r="N13" s="22">
        <f t="shared" si="1"/>
        <v>47572.569999999992</v>
      </c>
    </row>
    <row r="14" spans="1:14" ht="23.25" customHeight="1">
      <c r="A14" s="27" t="s">
        <v>24</v>
      </c>
      <c r="B14" s="21">
        <f>B15+B16+B17</f>
        <v>0</v>
      </c>
      <c r="C14" s="42">
        <f t="shared" ref="C14:N14" si="3">C15+C16+C17</f>
        <v>0</v>
      </c>
      <c r="D14" s="21">
        <f t="shared" si="3"/>
        <v>0</v>
      </c>
      <c r="E14" s="21">
        <f t="shared" si="3"/>
        <v>24156</v>
      </c>
      <c r="F14" s="21">
        <f t="shared" si="3"/>
        <v>247517</v>
      </c>
      <c r="G14" s="21">
        <f>G15+G16+G17</f>
        <v>242812</v>
      </c>
      <c r="H14" s="21">
        <f t="shared" si="3"/>
        <v>128163</v>
      </c>
      <c r="I14" s="21">
        <f t="shared" si="3"/>
        <v>94378</v>
      </c>
      <c r="J14" s="21">
        <f t="shared" si="3"/>
        <v>8866</v>
      </c>
      <c r="K14" s="21">
        <f t="shared" si="3"/>
        <v>66840</v>
      </c>
      <c r="L14" s="21">
        <f t="shared" si="3"/>
        <v>120035</v>
      </c>
      <c r="M14" s="21">
        <f t="shared" si="3"/>
        <v>24928</v>
      </c>
      <c r="N14" s="21">
        <f t="shared" si="3"/>
        <v>957695</v>
      </c>
    </row>
    <row r="15" spans="1:14" ht="42" customHeight="1">
      <c r="A15" s="26" t="s">
        <v>25</v>
      </c>
      <c r="B15" s="22"/>
      <c r="C15" s="44"/>
      <c r="D15" s="22"/>
      <c r="E15" s="22"/>
      <c r="F15" s="22">
        <v>7208</v>
      </c>
      <c r="G15" s="22"/>
      <c r="H15" s="22">
        <v>10788</v>
      </c>
      <c r="I15" s="22"/>
      <c r="J15" s="22"/>
      <c r="K15" s="22"/>
      <c r="L15" s="22">
        <v>114937</v>
      </c>
      <c r="M15" s="22">
        <v>24928</v>
      </c>
      <c r="N15" s="22">
        <f t="shared" si="1"/>
        <v>157861</v>
      </c>
    </row>
    <row r="16" spans="1:14" ht="40.5" customHeight="1">
      <c r="A16" s="26" t="s">
        <v>26</v>
      </c>
      <c r="B16" s="22"/>
      <c r="C16" s="44"/>
      <c r="D16" s="22"/>
      <c r="E16" s="22">
        <f>24156</f>
        <v>24156</v>
      </c>
      <c r="F16" s="22">
        <f>232809+7500</f>
        <v>240309</v>
      </c>
      <c r="G16" s="22">
        <v>242812</v>
      </c>
      <c r="H16" s="22">
        <v>117375</v>
      </c>
      <c r="I16" s="22">
        <v>94378</v>
      </c>
      <c r="J16" s="22">
        <v>8866</v>
      </c>
      <c r="K16" s="22">
        <v>66840</v>
      </c>
      <c r="L16" s="22">
        <v>5098</v>
      </c>
      <c r="M16" s="22"/>
      <c r="N16" s="22">
        <f t="shared" si="1"/>
        <v>799834</v>
      </c>
    </row>
    <row r="17" spans="1:14" ht="40.5" customHeight="1">
      <c r="A17" s="33" t="s">
        <v>34</v>
      </c>
      <c r="B17" s="22"/>
      <c r="C17" s="44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>
        <f t="shared" si="1"/>
        <v>0</v>
      </c>
    </row>
    <row r="18" spans="1:14" ht="40.5" customHeight="1">
      <c r="A18" s="39" t="s">
        <v>52</v>
      </c>
      <c r="B18" s="22"/>
      <c r="C18" s="44"/>
      <c r="D18" s="22"/>
      <c r="E18" s="22"/>
      <c r="F18" s="22"/>
      <c r="G18" s="22">
        <v>1099</v>
      </c>
      <c r="H18" s="22">
        <v>1730</v>
      </c>
      <c r="I18" s="22">
        <v>2771</v>
      </c>
      <c r="J18" s="22">
        <v>15000</v>
      </c>
      <c r="K18" s="22"/>
      <c r="L18" s="22"/>
      <c r="M18" s="22"/>
      <c r="N18" s="21">
        <f t="shared" si="1"/>
        <v>20600</v>
      </c>
    </row>
    <row r="19" spans="1:14" ht="40.5" customHeight="1">
      <c r="A19" s="27" t="s">
        <v>54</v>
      </c>
      <c r="B19" s="42">
        <f>B20+B21+B22</f>
        <v>27439.32</v>
      </c>
      <c r="C19" s="42">
        <f t="shared" ref="C19:M19" si="4">C20+C21+C22</f>
        <v>26626.959999999999</v>
      </c>
      <c r="D19" s="21">
        <f t="shared" si="4"/>
        <v>36022.81</v>
      </c>
      <c r="E19" s="21">
        <f t="shared" si="4"/>
        <v>14241.820000000002</v>
      </c>
      <c r="F19" s="21">
        <f t="shared" si="4"/>
        <v>13898.21</v>
      </c>
      <c r="G19" s="21">
        <f>G20+G21+G22</f>
        <v>30419.45</v>
      </c>
      <c r="H19" s="21">
        <f t="shared" si="4"/>
        <v>33236.11</v>
      </c>
      <c r="I19" s="21">
        <f t="shared" si="4"/>
        <v>-542.40999999999804</v>
      </c>
      <c r="J19" s="21">
        <f t="shared" si="4"/>
        <v>16850.190000000002</v>
      </c>
      <c r="K19" s="21">
        <f t="shared" si="4"/>
        <v>30487.5</v>
      </c>
      <c r="L19" s="21">
        <f t="shared" si="4"/>
        <v>21045.37</v>
      </c>
      <c r="M19" s="21">
        <f t="shared" si="4"/>
        <v>-2427.3600000000006</v>
      </c>
      <c r="N19" s="21">
        <f t="shared" ref="N19" si="5">N20+N21+N22</f>
        <v>247297.97000000003</v>
      </c>
    </row>
    <row r="20" spans="1:14" ht="40.5" customHeight="1">
      <c r="A20" s="26" t="s">
        <v>55</v>
      </c>
      <c r="B20" s="22">
        <v>5299.06</v>
      </c>
      <c r="C20" s="44">
        <v>20809.23</v>
      </c>
      <c r="D20" s="22">
        <v>11550.76</v>
      </c>
      <c r="E20" s="22">
        <v>15539.94</v>
      </c>
      <c r="F20" s="22">
        <v>3989.18</v>
      </c>
      <c r="G20" s="22">
        <v>20392.45</v>
      </c>
      <c r="H20" s="22">
        <v>16939.13</v>
      </c>
      <c r="I20" s="22">
        <v>-19231.419999999998</v>
      </c>
      <c r="J20" s="22">
        <v>9734.7900000000009</v>
      </c>
      <c r="K20" s="22">
        <v>3929.64</v>
      </c>
      <c r="L20" s="22">
        <v>6876.87</v>
      </c>
      <c r="M20" s="22">
        <v>-11550.76</v>
      </c>
      <c r="N20" s="22">
        <f t="shared" ref="N20:N22" si="6">SUM(B20:M20)</f>
        <v>84278.870000000024</v>
      </c>
    </row>
    <row r="21" spans="1:14" ht="40.5" customHeight="1">
      <c r="A21" s="26" t="s">
        <v>56</v>
      </c>
      <c r="B21" s="22">
        <v>9246.39</v>
      </c>
      <c r="C21" s="44">
        <v>9246.39</v>
      </c>
      <c r="D21" s="22">
        <v>9246.39</v>
      </c>
      <c r="E21" s="22">
        <v>9246.39</v>
      </c>
      <c r="F21" s="22">
        <v>9246.39</v>
      </c>
      <c r="G21" s="22">
        <v>9246.39</v>
      </c>
      <c r="H21" s="22">
        <v>9246.39</v>
      </c>
      <c r="I21" s="22">
        <v>9246.39</v>
      </c>
      <c r="J21" s="22">
        <v>9246.39</v>
      </c>
      <c r="K21" s="22">
        <v>9246.39</v>
      </c>
      <c r="L21" s="22">
        <v>9246.39</v>
      </c>
      <c r="M21" s="22">
        <v>9246.39</v>
      </c>
      <c r="N21" s="22">
        <f t="shared" si="6"/>
        <v>110956.68</v>
      </c>
    </row>
    <row r="22" spans="1:14" ht="40.5" customHeight="1">
      <c r="A22" s="33" t="s">
        <v>57</v>
      </c>
      <c r="B22" s="22">
        <v>12893.87</v>
      </c>
      <c r="C22" s="44">
        <v>-3428.66</v>
      </c>
      <c r="D22" s="22">
        <v>15225.66</v>
      </c>
      <c r="E22" s="22">
        <v>-10544.51</v>
      </c>
      <c r="F22" s="22">
        <v>662.64</v>
      </c>
      <c r="G22" s="22">
        <v>780.61</v>
      </c>
      <c r="H22" s="22">
        <v>7050.59</v>
      </c>
      <c r="I22" s="22">
        <v>9442.6200000000008</v>
      </c>
      <c r="J22" s="22">
        <v>-2130.9899999999998</v>
      </c>
      <c r="K22" s="22">
        <v>17311.47</v>
      </c>
      <c r="L22" s="22">
        <v>4922.1099999999997</v>
      </c>
      <c r="M22" s="22">
        <v>-122.99</v>
      </c>
      <c r="N22" s="22">
        <f t="shared" si="6"/>
        <v>52062.420000000013</v>
      </c>
    </row>
    <row r="23" spans="1:14" ht="39.75" customHeight="1">
      <c r="A23" s="27" t="s">
        <v>58</v>
      </c>
      <c r="B23" s="21">
        <v>39971.86</v>
      </c>
      <c r="C23" s="42">
        <v>39971.86</v>
      </c>
      <c r="D23" s="21">
        <v>39971.86</v>
      </c>
      <c r="E23" s="21">
        <v>39971.86</v>
      </c>
      <c r="F23" s="21">
        <v>39971.86</v>
      </c>
      <c r="G23" s="21">
        <v>39971.86</v>
      </c>
      <c r="H23" s="21">
        <v>39971.86</v>
      </c>
      <c r="I23" s="21">
        <v>39971.86</v>
      </c>
      <c r="J23" s="21">
        <v>39971.86</v>
      </c>
      <c r="K23" s="21">
        <v>39971.86</v>
      </c>
      <c r="L23" s="21">
        <v>39971.86</v>
      </c>
      <c r="M23" s="21">
        <v>39971.86</v>
      </c>
      <c r="N23" s="21">
        <f t="shared" si="1"/>
        <v>479662.31999999989</v>
      </c>
    </row>
    <row r="24" spans="1:14" ht="22.5" customHeight="1">
      <c r="A24" s="27" t="s">
        <v>27</v>
      </c>
      <c r="B24" s="42">
        <f>B4+B9+B14+B23+B18+B19</f>
        <v>147677.44</v>
      </c>
      <c r="C24" s="42">
        <f t="shared" ref="C24:N24" si="7">C4+C9+C14+C23+C18+C19</f>
        <v>152489.89000000001</v>
      </c>
      <c r="D24" s="42">
        <f t="shared" si="7"/>
        <v>190321.64</v>
      </c>
      <c r="E24" s="42">
        <f t="shared" si="7"/>
        <v>172380.90000000002</v>
      </c>
      <c r="F24" s="42">
        <f>F4+F9+F14+F23+F18+F19</f>
        <v>378369.28000000003</v>
      </c>
      <c r="G24" s="42">
        <f t="shared" si="7"/>
        <v>409623.87</v>
      </c>
      <c r="H24" s="42">
        <f t="shared" si="7"/>
        <v>289153.43</v>
      </c>
      <c r="I24" s="42">
        <f t="shared" si="7"/>
        <v>220678.80000000002</v>
      </c>
      <c r="J24" s="42">
        <f>J4+J9+J14+J23+J18+J19</f>
        <v>188239.08000000002</v>
      </c>
      <c r="K24" s="42">
        <f t="shared" si="7"/>
        <v>215964.99</v>
      </c>
      <c r="L24" s="42">
        <f t="shared" si="7"/>
        <v>270027.64999999997</v>
      </c>
      <c r="M24" s="42">
        <f>M4+M9+M14+M23+M18+M19</f>
        <v>184007.91000000003</v>
      </c>
      <c r="N24" s="42">
        <f t="shared" si="7"/>
        <v>2818934.88</v>
      </c>
    </row>
    <row r="25" spans="1:14" ht="15.75">
      <c r="A25" s="85" t="s">
        <v>59</v>
      </c>
      <c r="B25" s="85"/>
      <c r="C25" s="85"/>
      <c r="D25" s="28"/>
      <c r="E25" s="28"/>
      <c r="F25" s="28"/>
      <c r="G25" s="28"/>
      <c r="H25" s="28"/>
      <c r="I25" s="28"/>
      <c r="J25" s="28"/>
      <c r="K25" s="28"/>
      <c r="L25" s="86" t="s">
        <v>31</v>
      </c>
      <c r="M25" s="86"/>
      <c r="N25" s="86"/>
    </row>
    <row r="26" spans="1:14" ht="15.75">
      <c r="A26" s="29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</row>
    <row r="27" spans="1:14" ht="15.75">
      <c r="A27" s="85" t="s">
        <v>29</v>
      </c>
      <c r="B27" s="85"/>
      <c r="C27" s="85"/>
      <c r="D27" s="28"/>
      <c r="E27" s="28"/>
      <c r="F27" s="28"/>
      <c r="G27" s="28"/>
      <c r="H27" s="28"/>
      <c r="I27" s="28"/>
      <c r="J27" s="28"/>
      <c r="K27" s="28"/>
      <c r="L27" s="86" t="s">
        <v>37</v>
      </c>
      <c r="M27" s="86"/>
      <c r="N27" s="86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4"/>
  <sheetViews>
    <sheetView workbookViewId="0">
      <selection activeCell="C18" sqref="C18:C19"/>
    </sheetView>
  </sheetViews>
  <sheetFormatPr defaultRowHeight="15"/>
  <cols>
    <col min="1" max="1" width="4" customWidth="1"/>
    <col min="2" max="2" width="5.7109375" customWidth="1"/>
    <col min="3" max="3" width="45.7109375" customWidth="1"/>
    <col min="4" max="4" width="10.140625" bestFit="1" customWidth="1"/>
    <col min="5" max="5" width="19.140625" customWidth="1"/>
  </cols>
  <sheetData>
    <row r="1" spans="1:5" ht="15.75">
      <c r="B1" s="40" t="s">
        <v>40</v>
      </c>
      <c r="C1" s="41" t="s">
        <v>53</v>
      </c>
    </row>
    <row r="2" spans="1:5">
      <c r="C2" t="s">
        <v>50</v>
      </c>
    </row>
    <row r="3" spans="1:5">
      <c r="B3" t="s">
        <v>41</v>
      </c>
    </row>
    <row r="4" spans="1:5">
      <c r="A4" s="35" t="s">
        <v>42</v>
      </c>
      <c r="B4" s="35" t="s">
        <v>42</v>
      </c>
      <c r="C4" s="35"/>
      <c r="D4" s="35" t="s">
        <v>43</v>
      </c>
      <c r="E4" s="35" t="s">
        <v>44</v>
      </c>
    </row>
    <row r="5" spans="1:5">
      <c r="A5" s="36" t="s">
        <v>45</v>
      </c>
      <c r="B5" s="36" t="s">
        <v>46</v>
      </c>
      <c r="C5" s="36" t="s">
        <v>47</v>
      </c>
      <c r="D5" s="36" t="s">
        <v>48</v>
      </c>
      <c r="E5" s="36" t="s">
        <v>49</v>
      </c>
    </row>
    <row r="6" spans="1:5">
      <c r="A6" s="14">
        <v>1</v>
      </c>
      <c r="B6" s="14"/>
      <c r="C6" s="14"/>
      <c r="D6" s="37"/>
      <c r="E6" s="14"/>
    </row>
    <row r="7" spans="1:5">
      <c r="A7" s="14">
        <v>2</v>
      </c>
      <c r="B7" s="14"/>
      <c r="C7" s="14"/>
      <c r="D7" s="37"/>
      <c r="E7" s="14"/>
    </row>
    <row r="8" spans="1:5">
      <c r="A8" s="14">
        <v>3</v>
      </c>
      <c r="B8" s="14"/>
      <c r="C8" s="14"/>
      <c r="D8" s="37"/>
      <c r="E8" s="14"/>
    </row>
    <row r="9" spans="1:5">
      <c r="A9" s="14">
        <v>4</v>
      </c>
      <c r="B9" s="14"/>
      <c r="C9" s="14"/>
      <c r="D9" s="37"/>
      <c r="E9" s="14"/>
    </row>
    <row r="10" spans="1:5">
      <c r="A10" s="14">
        <v>5</v>
      </c>
      <c r="B10" s="14"/>
      <c r="C10" s="14"/>
      <c r="D10" s="37"/>
      <c r="E10" s="14"/>
    </row>
    <row r="11" spans="1:5">
      <c r="A11" s="14">
        <v>6</v>
      </c>
      <c r="B11" s="14"/>
      <c r="C11" s="14"/>
      <c r="D11" s="37"/>
      <c r="E11" s="14"/>
    </row>
    <row r="12" spans="1:5">
      <c r="A12" s="14">
        <v>7</v>
      </c>
      <c r="B12" s="14"/>
      <c r="C12" s="14"/>
      <c r="D12" s="37"/>
      <c r="E12" s="14"/>
    </row>
    <row r="13" spans="1:5">
      <c r="A13" s="14">
        <v>8</v>
      </c>
      <c r="B13" s="14"/>
      <c r="C13" s="14"/>
      <c r="D13" s="37"/>
      <c r="E13" s="14"/>
    </row>
    <row r="14" spans="1:5">
      <c r="A14" s="14">
        <v>9</v>
      </c>
      <c r="B14" s="14"/>
      <c r="C14" s="14"/>
      <c r="D14" s="37"/>
      <c r="E14" s="14"/>
    </row>
    <row r="15" spans="1:5">
      <c r="A15" s="14">
        <v>10</v>
      </c>
      <c r="B15" s="14"/>
      <c r="C15" s="14"/>
      <c r="D15" s="37"/>
      <c r="E15" s="14"/>
    </row>
    <row r="16" spans="1:5">
      <c r="A16" s="14"/>
      <c r="B16" s="14"/>
      <c r="C16" s="14"/>
      <c r="D16" s="37"/>
      <c r="E16" s="14"/>
    </row>
    <row r="17" spans="1:5">
      <c r="A17" s="14">
        <v>11</v>
      </c>
      <c r="B17" s="14"/>
      <c r="C17" s="14"/>
      <c r="D17" s="37"/>
      <c r="E17" s="14"/>
    </row>
    <row r="18" spans="1:5">
      <c r="A18" s="14">
        <v>12</v>
      </c>
      <c r="B18" s="14"/>
      <c r="C18" s="14"/>
      <c r="D18" s="14"/>
      <c r="E18" s="14"/>
    </row>
    <row r="19" spans="1:5">
      <c r="A19" s="14">
        <v>13</v>
      </c>
      <c r="B19" s="14"/>
      <c r="C19" s="14"/>
      <c r="D19" s="37"/>
      <c r="E19" s="14"/>
    </row>
    <row r="20" spans="1:5">
      <c r="A20" s="14">
        <v>14</v>
      </c>
      <c r="B20" s="14"/>
      <c r="C20" s="14"/>
      <c r="D20" s="37"/>
      <c r="E20" s="14"/>
    </row>
    <row r="21" spans="1:5">
      <c r="A21" s="14">
        <v>15</v>
      </c>
      <c r="B21" s="14"/>
      <c r="C21" s="14"/>
      <c r="D21" s="37"/>
      <c r="E21" s="14"/>
    </row>
    <row r="22" spans="1:5">
      <c r="A22" s="14">
        <v>16</v>
      </c>
      <c r="B22" s="14"/>
      <c r="C22" s="14"/>
      <c r="D22" s="37"/>
      <c r="E22" s="14"/>
    </row>
    <row r="23" spans="1:5">
      <c r="A23" s="14">
        <v>17</v>
      </c>
      <c r="B23" s="14"/>
      <c r="C23" s="14"/>
      <c r="D23" s="37"/>
      <c r="E23" s="14"/>
    </row>
    <row r="24" spans="1:5">
      <c r="A24" s="14">
        <v>18</v>
      </c>
      <c r="B24" s="14"/>
      <c r="C24" s="14"/>
      <c r="D24" s="37"/>
      <c r="E24" s="14"/>
    </row>
    <row r="25" spans="1:5">
      <c r="A25" s="14">
        <v>18</v>
      </c>
      <c r="B25" s="14"/>
      <c r="C25" s="14"/>
      <c r="D25" s="37"/>
      <c r="E25" s="14"/>
    </row>
    <row r="26" spans="1:5">
      <c r="A26" s="14">
        <v>19</v>
      </c>
      <c r="B26" s="14"/>
      <c r="C26" s="14"/>
      <c r="D26" s="37"/>
      <c r="E26" s="14"/>
    </row>
    <row r="27" spans="1:5">
      <c r="A27" s="14">
        <v>20</v>
      </c>
      <c r="B27" s="14"/>
      <c r="C27" s="14"/>
      <c r="D27" s="37"/>
      <c r="E27" s="14"/>
    </row>
    <row r="28" spans="1:5">
      <c r="A28" s="14">
        <v>21</v>
      </c>
      <c r="B28" s="14"/>
      <c r="C28" s="14"/>
      <c r="D28" s="37"/>
      <c r="E28" s="14"/>
    </row>
    <row r="29" spans="1:5">
      <c r="A29" s="14">
        <v>22</v>
      </c>
      <c r="B29" s="14"/>
      <c r="C29" s="14"/>
      <c r="D29" s="37"/>
      <c r="E29" s="14"/>
    </row>
    <row r="30" spans="1:5">
      <c r="A30" s="14">
        <v>23</v>
      </c>
      <c r="B30" s="14"/>
      <c r="C30" s="14"/>
      <c r="D30" s="37"/>
      <c r="E30" s="14"/>
    </row>
    <row r="31" spans="1:5">
      <c r="A31" s="14">
        <v>24</v>
      </c>
      <c r="B31" s="14"/>
      <c r="C31" s="14"/>
      <c r="D31" s="37"/>
      <c r="E31" s="14"/>
    </row>
    <row r="32" spans="1:5">
      <c r="A32" s="14">
        <v>25</v>
      </c>
      <c r="B32" s="14"/>
      <c r="C32" s="14"/>
      <c r="D32" s="37"/>
      <c r="E32" s="14"/>
    </row>
    <row r="33" spans="1:5">
      <c r="A33" s="14">
        <v>26</v>
      </c>
      <c r="B33" s="14"/>
      <c r="C33" s="14"/>
      <c r="D33" s="37"/>
      <c r="E33" s="14"/>
    </row>
    <row r="34" spans="1:5">
      <c r="A34" s="14">
        <v>27</v>
      </c>
      <c r="B34" s="14"/>
      <c r="C34" s="14"/>
      <c r="D34" s="37"/>
      <c r="E34" s="14"/>
    </row>
    <row r="35" spans="1:5">
      <c r="A35" s="14">
        <v>28</v>
      </c>
      <c r="B35" s="14"/>
      <c r="C35" s="14"/>
      <c r="D35" s="37"/>
      <c r="E35" s="14"/>
    </row>
    <row r="36" spans="1:5">
      <c r="A36" s="14">
        <v>29</v>
      </c>
      <c r="B36" s="14"/>
      <c r="C36" s="14"/>
      <c r="D36" s="37"/>
      <c r="E36" s="14"/>
    </row>
    <row r="37" spans="1:5">
      <c r="A37" s="14"/>
      <c r="B37" s="14"/>
      <c r="C37" s="14"/>
      <c r="D37" s="37"/>
      <c r="E37" s="14"/>
    </row>
    <row r="38" spans="1:5">
      <c r="A38" s="14"/>
      <c r="B38" s="14"/>
      <c r="C38" s="14"/>
      <c r="D38" s="37"/>
      <c r="E38" s="14"/>
    </row>
    <row r="39" spans="1:5">
      <c r="A39" s="14"/>
      <c r="B39" s="14"/>
      <c r="C39" s="14"/>
      <c r="D39" s="37"/>
      <c r="E39" s="14"/>
    </row>
    <row r="40" spans="1:5">
      <c r="A40" s="14"/>
      <c r="B40" s="14"/>
      <c r="C40" s="14"/>
      <c r="D40" s="37"/>
      <c r="E40" s="14"/>
    </row>
    <row r="41" spans="1:5">
      <c r="A41" s="14"/>
      <c r="B41" s="14"/>
      <c r="C41" s="14"/>
      <c r="D41" s="37"/>
      <c r="E41" s="14"/>
    </row>
    <row r="42" spans="1:5">
      <c r="A42" s="14"/>
      <c r="B42" s="14"/>
      <c r="C42" s="14"/>
      <c r="D42" s="37"/>
      <c r="E42" s="14"/>
    </row>
    <row r="43" spans="1:5">
      <c r="D43" s="38"/>
    </row>
    <row r="44" spans="1:5">
      <c r="D44" s="38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35"/>
  <sheetViews>
    <sheetView workbookViewId="0">
      <selection activeCell="D13" sqref="D13"/>
    </sheetView>
  </sheetViews>
  <sheetFormatPr defaultRowHeight="15"/>
  <cols>
    <col min="1" max="1" width="4.7109375" customWidth="1"/>
    <col min="2" max="2" width="55" customWidth="1"/>
    <col min="3" max="3" width="10.42578125" customWidth="1"/>
    <col min="4" max="4" width="11.28515625" customWidth="1"/>
  </cols>
  <sheetData>
    <row r="1" spans="1:4" ht="15.75">
      <c r="A1" s="1"/>
      <c r="B1" s="83" t="s">
        <v>71</v>
      </c>
      <c r="C1" s="83"/>
      <c r="D1" s="83"/>
    </row>
    <row r="2" spans="1:4" ht="15.75">
      <c r="A2" s="6"/>
      <c r="B2" s="82" t="s">
        <v>33</v>
      </c>
      <c r="C2" s="82"/>
      <c r="D2" s="82"/>
    </row>
    <row r="3" spans="1:4" ht="15.75">
      <c r="A3" s="6"/>
      <c r="B3" s="83" t="s">
        <v>51</v>
      </c>
      <c r="C3" s="83"/>
      <c r="D3" s="83"/>
    </row>
    <row r="4" spans="1:4" ht="26.25">
      <c r="A4" s="8"/>
      <c r="B4" s="9" t="s">
        <v>0</v>
      </c>
      <c r="C4" s="8" t="s">
        <v>1</v>
      </c>
      <c r="D4" s="9" t="s">
        <v>28</v>
      </c>
    </row>
    <row r="5" spans="1:4">
      <c r="A5" s="45"/>
      <c r="B5" s="46" t="s">
        <v>11</v>
      </c>
      <c r="C5" s="46"/>
      <c r="D5" s="45"/>
    </row>
    <row r="6" spans="1:4">
      <c r="A6" s="45">
        <v>1</v>
      </c>
      <c r="B6" s="45" t="s">
        <v>122</v>
      </c>
      <c r="C6" s="45">
        <v>1099</v>
      </c>
      <c r="D6" s="46">
        <f>C6</f>
        <v>1099</v>
      </c>
    </row>
    <row r="7" spans="1:4">
      <c r="A7" s="45"/>
      <c r="B7" s="46" t="s">
        <v>12</v>
      </c>
      <c r="C7" s="45"/>
      <c r="D7" s="45"/>
    </row>
    <row r="8" spans="1:4">
      <c r="A8" s="45">
        <v>1</v>
      </c>
      <c r="B8" s="45" t="s">
        <v>136</v>
      </c>
      <c r="C8" s="45">
        <v>1730</v>
      </c>
      <c r="D8" s="46">
        <f>C8+D6</f>
        <v>2829</v>
      </c>
    </row>
    <row r="9" spans="1:4">
      <c r="A9" s="51"/>
      <c r="B9" s="46" t="s">
        <v>13</v>
      </c>
      <c r="C9" s="47"/>
      <c r="D9" s="51"/>
    </row>
    <row r="10" spans="1:4">
      <c r="A10" s="47">
        <v>1</v>
      </c>
      <c r="B10" s="45" t="s">
        <v>136</v>
      </c>
      <c r="C10" s="51">
        <v>2771</v>
      </c>
      <c r="D10" s="51">
        <f>C10+D8</f>
        <v>5600</v>
      </c>
    </row>
    <row r="11" spans="1:4">
      <c r="A11" s="47"/>
      <c r="B11" s="46" t="s">
        <v>14</v>
      </c>
      <c r="C11" s="47"/>
      <c r="D11" s="51"/>
    </row>
    <row r="12" spans="1:4">
      <c r="A12" s="47">
        <v>1</v>
      </c>
      <c r="B12" s="45" t="s">
        <v>159</v>
      </c>
      <c r="C12" s="47">
        <v>15000</v>
      </c>
      <c r="D12" s="51">
        <f>C12+D10</f>
        <v>20600</v>
      </c>
    </row>
    <row r="13" spans="1:4">
      <c r="A13" s="47"/>
      <c r="B13" s="45"/>
      <c r="C13" s="47"/>
      <c r="D13" s="51"/>
    </row>
    <row r="14" spans="1:4">
      <c r="A14" s="47"/>
      <c r="B14" s="46"/>
      <c r="C14" s="51"/>
      <c r="D14" s="51"/>
    </row>
    <row r="15" spans="1:4">
      <c r="A15" s="47"/>
      <c r="B15" s="46"/>
      <c r="C15" s="47"/>
      <c r="D15" s="47"/>
    </row>
    <row r="16" spans="1:4">
      <c r="A16" s="47"/>
      <c r="B16" s="45"/>
      <c r="C16" s="47"/>
      <c r="D16" s="47"/>
    </row>
    <row r="17" spans="1:4">
      <c r="A17" s="47"/>
      <c r="B17" s="45"/>
      <c r="C17" s="47"/>
      <c r="D17" s="51"/>
    </row>
    <row r="18" spans="1:4">
      <c r="A18" s="47"/>
      <c r="B18" s="45"/>
      <c r="C18" s="47"/>
      <c r="D18" s="47"/>
    </row>
    <row r="19" spans="1:4">
      <c r="A19" s="47"/>
      <c r="B19" s="46"/>
      <c r="C19" s="51"/>
      <c r="D19" s="51"/>
    </row>
    <row r="20" spans="1:4">
      <c r="A20" s="47"/>
      <c r="B20" s="46"/>
      <c r="C20" s="47"/>
      <c r="D20" s="51"/>
    </row>
    <row r="21" spans="1:4">
      <c r="A21" s="47"/>
      <c r="B21" s="45"/>
      <c r="C21" s="47"/>
      <c r="D21" s="51"/>
    </row>
    <row r="22" spans="1:4">
      <c r="A22" s="47"/>
      <c r="B22" s="45"/>
      <c r="C22" s="47"/>
      <c r="D22" s="47"/>
    </row>
    <row r="23" spans="1:4">
      <c r="A23" s="47"/>
      <c r="B23" s="46"/>
      <c r="C23" s="51"/>
      <c r="D23" s="51"/>
    </row>
    <row r="24" spans="1:4">
      <c r="A24" s="47"/>
      <c r="B24" s="46"/>
      <c r="C24" s="51"/>
      <c r="D24" s="51"/>
    </row>
    <row r="25" spans="1:4">
      <c r="A25" s="47"/>
      <c r="B25" s="48"/>
      <c r="C25" s="51"/>
      <c r="D25" s="51"/>
    </row>
    <row r="26" spans="1:4">
      <c r="A26" s="47"/>
      <c r="B26" s="52"/>
      <c r="C26" s="47"/>
      <c r="D26" s="47"/>
    </row>
    <row r="27" spans="1:4">
      <c r="A27" s="47"/>
      <c r="B27" s="48"/>
      <c r="C27" s="51"/>
      <c r="D27" s="51"/>
    </row>
    <row r="28" spans="1:4">
      <c r="A28" s="47"/>
      <c r="B28" s="52"/>
      <c r="C28" s="47"/>
      <c r="D28" s="47"/>
    </row>
    <row r="29" spans="1:4">
      <c r="A29" s="47"/>
      <c r="B29" s="48"/>
      <c r="C29" s="47"/>
      <c r="D29" s="51"/>
    </row>
    <row r="30" spans="1:4">
      <c r="A30" s="47"/>
      <c r="B30" s="52"/>
      <c r="C30" s="51"/>
      <c r="D30" s="51"/>
    </row>
    <row r="31" spans="1:4">
      <c r="A31" s="47"/>
      <c r="B31" s="52"/>
      <c r="C31" s="47"/>
      <c r="D31" s="47"/>
    </row>
    <row r="32" spans="1:4">
      <c r="A32" s="47"/>
      <c r="B32" s="48"/>
      <c r="C32" s="47"/>
      <c r="D32" s="51"/>
    </row>
    <row r="33" spans="1:4">
      <c r="A33" s="47"/>
      <c r="B33" s="52"/>
      <c r="C33" s="51"/>
      <c r="D33" s="51"/>
    </row>
    <row r="34" spans="1:4">
      <c r="A34" s="47"/>
      <c r="B34" s="48"/>
      <c r="C34" s="47"/>
      <c r="D34" s="47"/>
    </row>
    <row r="35" spans="1:4">
      <c r="A35" s="47"/>
      <c r="B35" s="52"/>
      <c r="C35" s="51"/>
      <c r="D35" s="51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Заявления жителей</vt:lpstr>
      <vt:lpstr>Допол.раб.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мордухова Л.М.</cp:lastModifiedBy>
  <cp:lastPrinted>2014-01-23T05:54:48Z</cp:lastPrinted>
  <dcterms:created xsi:type="dcterms:W3CDTF">2011-07-25T05:21:17Z</dcterms:created>
  <dcterms:modified xsi:type="dcterms:W3CDTF">2022-02-07T08:49:27Z</dcterms:modified>
</cp:coreProperties>
</file>