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Заявления жителей" sheetId="8" r:id="rId8"/>
    <sheet name="Дополн.работы" sheetId="9" r:id="rId9"/>
  </sheets>
  <calcPr calcId="145621"/>
</workbook>
</file>

<file path=xl/calcChain.xml><?xml version="1.0" encoding="utf-8"?>
<calcChain xmlns="http://schemas.openxmlformats.org/spreadsheetml/2006/main">
  <c r="D24" i="4" l="1"/>
  <c r="C24" i="4"/>
  <c r="D61" i="6"/>
  <c r="C61" i="6"/>
  <c r="D37" i="2"/>
  <c r="D61" i="1"/>
  <c r="C61" i="1"/>
  <c r="D55" i="6" l="1"/>
  <c r="C55" i="6"/>
  <c r="C54" i="6"/>
  <c r="C53" i="6"/>
  <c r="D35" i="2"/>
  <c r="D55" i="1"/>
  <c r="D10" i="3" l="1"/>
  <c r="D51" i="6"/>
  <c r="C51" i="6"/>
  <c r="C49" i="6"/>
  <c r="D33" i="2"/>
  <c r="C33" i="2"/>
  <c r="D53" i="1"/>
  <c r="C53" i="1"/>
  <c r="C46" i="6" l="1"/>
  <c r="D46" i="6" s="1"/>
  <c r="D28" i="2"/>
  <c r="D48" i="1"/>
  <c r="C48" i="1"/>
  <c r="J9" i="5"/>
  <c r="C44" i="1"/>
  <c r="C20" i="4" l="1"/>
  <c r="C8" i="9" l="1"/>
  <c r="D8" i="9" s="1"/>
  <c r="D10" i="9" s="1"/>
  <c r="C34" i="6"/>
  <c r="C22" i="2"/>
  <c r="C24" i="2" s="1"/>
  <c r="C40" i="1"/>
  <c r="C30" i="6" l="1"/>
  <c r="C18" i="2" l="1"/>
  <c r="E11" i="5"/>
  <c r="C26" i="6" l="1"/>
  <c r="D6" i="3"/>
  <c r="D8" i="3" s="1"/>
  <c r="C14" i="4"/>
  <c r="C34" i="1"/>
  <c r="C22" i="6" l="1"/>
  <c r="C14" i="2" l="1"/>
  <c r="C28" i="1"/>
  <c r="C10" i="4" l="1"/>
  <c r="C14" i="6"/>
  <c r="C8" i="2"/>
  <c r="C10" i="2" s="1"/>
  <c r="B9" i="5"/>
  <c r="D14" i="6" l="1"/>
  <c r="D22" i="6" s="1"/>
  <c r="D26" i="6" s="1"/>
  <c r="D30" i="6" s="1"/>
  <c r="D34" i="6" s="1"/>
  <c r="D36" i="6" s="1"/>
  <c r="D6" i="4"/>
  <c r="D10" i="4" s="1"/>
  <c r="D14" i="4" s="1"/>
  <c r="D16" i="4" s="1"/>
  <c r="D20" i="4" s="1"/>
  <c r="C8" i="6"/>
  <c r="D8" i="6" s="1"/>
  <c r="D6" i="2"/>
  <c r="D10" i="2" s="1"/>
  <c r="D14" i="2" s="1"/>
  <c r="D18" i="2" s="1"/>
  <c r="D20" i="2" s="1"/>
  <c r="D24" i="2" s="1"/>
  <c r="D26" i="2" s="1"/>
  <c r="C16" i="1"/>
  <c r="D16" i="1" s="1"/>
  <c r="D18" i="1" s="1"/>
  <c r="D28" i="1" s="1"/>
  <c r="D34" i="1" s="1"/>
  <c r="D36" i="1" s="1"/>
  <c r="D40" i="1" s="1"/>
  <c r="D44" i="1" s="1"/>
  <c r="E4" i="5" l="1"/>
  <c r="N12" i="5"/>
  <c r="M4" i="5"/>
  <c r="L4" i="5"/>
  <c r="K4" i="5"/>
  <c r="J4" i="5"/>
  <c r="I4" i="5"/>
  <c r="H4" i="5"/>
  <c r="G4" i="5"/>
  <c r="F4" i="5"/>
  <c r="D4" i="5"/>
  <c r="C4" i="5"/>
  <c r="B4" i="5"/>
  <c r="M14" i="5"/>
  <c r="N20" i="5"/>
  <c r="H9" i="5"/>
  <c r="G9" i="5"/>
  <c r="D14" i="5"/>
  <c r="L14" i="5"/>
  <c r="K14" i="5"/>
  <c r="J14" i="5"/>
  <c r="I14" i="5"/>
  <c r="H14" i="5"/>
  <c r="G14" i="5"/>
  <c r="F14" i="5"/>
  <c r="E14" i="5"/>
  <c r="N22" i="5"/>
  <c r="N21" i="5"/>
  <c r="M19" i="5"/>
  <c r="L19" i="5"/>
  <c r="K19" i="5"/>
  <c r="J19" i="5"/>
  <c r="J24" i="5" s="1"/>
  <c r="I19" i="5"/>
  <c r="H19" i="5"/>
  <c r="G19" i="5"/>
  <c r="F19" i="5"/>
  <c r="E19" i="5"/>
  <c r="D19" i="5"/>
  <c r="C19" i="5"/>
  <c r="B19" i="5"/>
  <c r="N18" i="5"/>
  <c r="N17" i="5"/>
  <c r="N8" i="5"/>
  <c r="C14" i="5"/>
  <c r="M9" i="5"/>
  <c r="L9" i="5"/>
  <c r="K9" i="5"/>
  <c r="I9" i="5"/>
  <c r="F9" i="5"/>
  <c r="E9" i="5"/>
  <c r="D9" i="5"/>
  <c r="C9" i="5"/>
  <c r="B14" i="5"/>
  <c r="B24" i="5" l="1"/>
  <c r="G24" i="5"/>
  <c r="K24" i="5"/>
  <c r="F24" i="5"/>
  <c r="I24" i="5"/>
  <c r="M24" i="5"/>
  <c r="C24" i="5"/>
  <c r="H24" i="5"/>
  <c r="L24" i="5"/>
  <c r="E24" i="5"/>
  <c r="D24" i="5"/>
  <c r="N19" i="5"/>
  <c r="D38" i="3"/>
  <c r="D43" i="3" s="1"/>
  <c r="D45" i="3" s="1"/>
  <c r="D47" i="3" s="1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<sst xmlns="http://schemas.openxmlformats.org/spreadsheetml/2006/main" count="273" uniqueCount="181">
  <si>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</si>
  <si>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</si>
  <si>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</si>
  <si>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</si>
  <si>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</si>
  <si>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</si>
  <si>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</si>
  <si>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</si>
  <si>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</si>
  <si>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</si>
  <si>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</si>
  <si>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</si>
  <si>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</si>
  <si>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</si>
  <si>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</si>
  <si>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</si>
  <si>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</si>
  <si>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</si>
  <si>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</si>
  <si>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</si>
  <si>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</si>
  <si>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</si>
  <si>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</si>
  <si>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</si>
  <si>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</si>
  <si>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</si>
  <si>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</si>
  <si>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</si>
  <si>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</si>
  <si>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</si>
  <si>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</si>
  <si>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</si>
  <si>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</si>
  <si>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</si>
  <si>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</si>
  <si>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</si>
  <si>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</si>
  <si>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</si>
  <si>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</si>
  <si>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</si>
  <si>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</si>
  <si>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</si>
  <si>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</si>
  <si>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</si>
  <si>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</si>
  <si>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</si>
  <si>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</si>
  <si>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</si>
  <si>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1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</si>
  <si>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</si>
  <si>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</si>
  <si>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</si>
  <si>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</si>
  <si>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</si>
  <si>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</si>
  <si>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</si>
  <si>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уборка придом. территории</t>
  </si>
  <si>
    <t>7. Расходы по содержанию УК</t>
  </si>
  <si>
    <t>Директор ООО УК "Крокус"</t>
  </si>
  <si>
    <t>Лицевой счёт  2020г</t>
  </si>
  <si>
    <t>Лицевой счёт 2020г</t>
  </si>
  <si>
    <t>Дезинфекция</t>
  </si>
  <si>
    <t>Лицевой счет. Сводный расчет  2021г</t>
  </si>
  <si>
    <t>Лицевой счёт  2021г</t>
  </si>
  <si>
    <t>Прочистка центрального канализационного стояка</t>
  </si>
  <si>
    <t>Отогрев канализационных стояков выхода на крышу</t>
  </si>
  <si>
    <t>Квартира №11 Запах канализации в квартире. Отогрев канализационной трубы на крыше</t>
  </si>
  <si>
    <t>Отогрев и прочистка канализационных труб</t>
  </si>
  <si>
    <t>Прочистка канализацииив подвале</t>
  </si>
  <si>
    <t>Обход подвалов на предмет утечек. Утечек не обнаружено</t>
  </si>
  <si>
    <t>Ремонт системы отопления. Квартира №66</t>
  </si>
  <si>
    <t>Ремонт системы отопления. В подвале</t>
  </si>
  <si>
    <t>Замена полотенцесушителя Кваптира№136</t>
  </si>
  <si>
    <t>Запуск стояка отопления на кухне</t>
  </si>
  <si>
    <t>Итого за январь</t>
  </si>
  <si>
    <t>Уборка снега с подъездных козырьков Подъезд №1-8</t>
  </si>
  <si>
    <t>Проверка подъездного освещения. Ремонт светильников. Замена лампочек и схем. Подъезд №3 с 1-5 этаж</t>
  </si>
  <si>
    <t>Проверка подъездного освещения. Ремонт светильников. Замена лампочек и схем. Подъезд №6 с 1-5 этаж</t>
  </si>
  <si>
    <t>Лицевой счёт 2021г</t>
  </si>
  <si>
    <t>Наращивание стояка канализации выхода на крышу Квартира №14</t>
  </si>
  <si>
    <t>Прочистка центрального канализационного стояка в подвале</t>
  </si>
  <si>
    <t>Уборка снежных шапок с крыши</t>
  </si>
  <si>
    <t>Уборка снежной шапки с балконных козырьков Квартира №83</t>
  </si>
  <si>
    <t>Итого за февраль</t>
  </si>
  <si>
    <t>Подъезд №1 Ремонт светильника. Замена лампочки и схемы</t>
  </si>
  <si>
    <t>Подъезд №9 тамбур Замена светильника и лампочки в тамбуре</t>
  </si>
  <si>
    <t>Подъезд №13 5 этаж Ремонт светильника. Замена лампочки и схемы</t>
  </si>
  <si>
    <t>Подъезд №10 Ремонт светильника. Замена лампочки и схемы</t>
  </si>
  <si>
    <t>Квартира №66 Частичная замена стояков ГВС, ХВС и отопления</t>
  </si>
  <si>
    <t>Установка дополнительного конвектора в спальне Квартира №156</t>
  </si>
  <si>
    <t>Обход подвалов на предмет утечек.</t>
  </si>
  <si>
    <t>Отогрев сливных водостоков</t>
  </si>
  <si>
    <t>Прочистка канализациии Квартира №49</t>
  </si>
  <si>
    <t>Изготовление и установка хомута на трубу ХВС в подвале</t>
  </si>
  <si>
    <t>Отключение отопительного прибора в квартире от стояков ГВС и открытие перемычки на стояке ГВС Квартира №39</t>
  </si>
  <si>
    <t>Течь соединения на стояке отопления. Устранение. Квартира №59</t>
  </si>
  <si>
    <t>Установка хомута на стояк отоплкния. Квартира №108</t>
  </si>
  <si>
    <t>Замена центрального стояка отопления квартира №73</t>
  </si>
  <si>
    <t>Итого за март</t>
  </si>
  <si>
    <t>Уборка снега и наледи с крыши</t>
  </si>
  <si>
    <t>Прочистка вентиляции Квартира№84</t>
  </si>
  <si>
    <t>Включение общего автомата. Замена горелого светильника Подъезд №11</t>
  </si>
  <si>
    <t>Ремонт светильников. Замена лампочек и схем Подъезд №1-4</t>
  </si>
  <si>
    <t>Включение общего автомата. Проверка подъездов</t>
  </si>
  <si>
    <t>Ремонт светильников. Замена лампочки.  Подъезд №12</t>
  </si>
  <si>
    <t>Установка защитных щитков в электрощите Квартира№159,160</t>
  </si>
  <si>
    <t>Замена фазного изолятора и предохранителя в ВРУ</t>
  </si>
  <si>
    <t>Прочистка центральной канализации Подвал</t>
  </si>
  <si>
    <t>Отключение подъездного отопления</t>
  </si>
  <si>
    <t>Запуск стояка отопления в подвале Кв№150</t>
  </si>
  <si>
    <t>Итого за апрель</t>
  </si>
  <si>
    <t>Ремонт ливневой трубы Квартира №96</t>
  </si>
  <si>
    <t>Монтаж,демонтаж горелых пакетных выключателей Квартира №125,126</t>
  </si>
  <si>
    <t>Ремонт системы отопления согласно смете Квартира №105-114</t>
  </si>
  <si>
    <t>Ремонт системы отопления согласно смете Квартира №146-158</t>
  </si>
  <si>
    <t>Ремонт водосточной трубы Подъезд №10</t>
  </si>
  <si>
    <t>Ревизия освещения.Замена предохранителя ВРУ Подъезд №13,14</t>
  </si>
  <si>
    <t>Монтаж натяжных потолков после замены стояков. Квартира№107,109</t>
  </si>
  <si>
    <t>Отключение отопления</t>
  </si>
  <si>
    <t>Замена лампочки и схемы в тамбуре Подъезд №2</t>
  </si>
  <si>
    <t>Ремонт светильников. Замена лампочек Подъезд№8</t>
  </si>
  <si>
    <t>Итого за май</t>
  </si>
  <si>
    <t>Монтаж натяжных потолков после замены стояков. Квартира№146,152,155,149 (за апрель)</t>
  </si>
  <si>
    <t>Устранение течи крана ГВС в подвале</t>
  </si>
  <si>
    <t>Замена сгона на стояке ГВС в подвале</t>
  </si>
  <si>
    <t>Итого за июнь</t>
  </si>
  <si>
    <t>Открытие и закрытие окон для мытья Подъезд №9,10,7,8,6</t>
  </si>
  <si>
    <t>Частичные ремонт кровли Подъезд №12</t>
  </si>
  <si>
    <t>Работы ППР. Замена лампочек Подъезд №1-14</t>
  </si>
  <si>
    <t>Проверка подъездов на предмет освещения. Ремонт светильников. Замена лампочек и схем Подъезд №2</t>
  </si>
  <si>
    <t>Выданы для нужд дома материалы для покраски</t>
  </si>
  <si>
    <t>Покраска ограждений под мусорные баки</t>
  </si>
  <si>
    <t>Ремонт системы ГВС в ТУ Подъезд №4</t>
  </si>
  <si>
    <t>Демонтаж,монтаж, замена двери спуска в подвал Подъезд №4</t>
  </si>
  <si>
    <t>Ремонт трубопроводов отопления на тепловом узле №5 по смете</t>
  </si>
  <si>
    <t>Замена стояков ГВС в туалете Квартира №149-155</t>
  </si>
  <si>
    <t>Итого за июль</t>
  </si>
  <si>
    <t>Ремонт кровли Подъезд №12</t>
  </si>
  <si>
    <t>Дезинсекция</t>
  </si>
  <si>
    <t>Развоздушка полотенцесушителя Квартира №186</t>
  </si>
  <si>
    <t>Развоздушка стояка ГВС Квартира №176</t>
  </si>
  <si>
    <t>Итого за август</t>
  </si>
  <si>
    <t>Обход подъезда на предмет освещения. Замена лампочки. Подъезд №9</t>
  </si>
  <si>
    <t>Прочистка центального стояка на кухне Квартира №90,92</t>
  </si>
  <si>
    <t>Запуск системы отопления</t>
  </si>
  <si>
    <t>Итого за сентябрь</t>
  </si>
  <si>
    <t>Ремонт входной двери Подъезд №11</t>
  </si>
  <si>
    <t>Замена лампочки в тамбуре. Остекление подъездной рамы Подъезд №14,,1,2 этаж</t>
  </si>
  <si>
    <t>Ремонт светильников. Замена лампочек и схем Подъезд №11  4,5 этаж.</t>
  </si>
  <si>
    <t>Ремонт светильников. Замена лампоче и схем.ю Подъезд №2  1,3 этаж</t>
  </si>
  <si>
    <t>Ремонт светильников. Замена лампочек и схем Подъезд № 8  5 этаж</t>
  </si>
  <si>
    <t>Ремонт светильников. Замена лампочек и схем Подъезд № 13,12  5 этаж</t>
  </si>
  <si>
    <t>Ремонт подъздного освещения Подъезд №11</t>
  </si>
  <si>
    <t>Автовышка 1,5 часа</t>
  </si>
  <si>
    <t>Запуск подъездного отопления</t>
  </si>
  <si>
    <t>Прочистка кранфильтра на стояке ХВС квартира №84</t>
  </si>
  <si>
    <t>Замена сгона на стояке ГВС в Квартира №75</t>
  </si>
  <si>
    <t>Итого за октябрь</t>
  </si>
  <si>
    <t>Устновка замков на вход в подвал</t>
  </si>
  <si>
    <t>Замазка, заливка и железнение крыльца Подъезд №6</t>
  </si>
  <si>
    <t>Остекление оконной рамы. Установка рам в оконные проемы</t>
  </si>
  <si>
    <t>Замена лампочки в тамбуре Подъезд №2</t>
  </si>
  <si>
    <t>Ремонт светильника. Замена лампочки и схемы. Замена лампочки в тамбуре Подъезд №8</t>
  </si>
  <si>
    <t>Ремонт светильника. Замена лампочки и схемы. Подъезд №3</t>
  </si>
  <si>
    <t>Ремонт крыльца</t>
  </si>
  <si>
    <t>Развоздушка системы отопления</t>
  </si>
  <si>
    <t>Снятие подъездных сливов</t>
  </si>
  <si>
    <t>Ремонт светильника замена лампочек и схем Подъезд №8,2,5</t>
  </si>
  <si>
    <t>Проверка подъездов на предмет освещения. Ремонт светильников. Замена лампочек и схем Подъезд №11,12,4,5</t>
  </si>
  <si>
    <t>Итого за ноябрь</t>
  </si>
  <si>
    <t>Замена отопительного прибора Квартира №46</t>
  </si>
  <si>
    <t>Устранение течи на конвекторе подъездного отопления. Подъезд №4</t>
  </si>
  <si>
    <t>Отогрев сливных труб</t>
  </si>
  <si>
    <t>Устранение течи на стояке ГВС Квартира №59</t>
  </si>
  <si>
    <t>Итого за декабрь</t>
  </si>
  <si>
    <t>Удаление наледи и сброс снега с крыши</t>
  </si>
  <si>
    <t>Демонтаж горелого пакетного выключателя Квартира №111</t>
  </si>
  <si>
    <t>Ремонт в эл.щитовой Подъезд №11</t>
  </si>
  <si>
    <t>Ремонт подъздного освещения Подъезд №6</t>
  </si>
  <si>
    <t>Ремонт системы отопления Квартира №"144</t>
  </si>
  <si>
    <t xml:space="preserve">Замена общедомового счетчика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</si>
</sst>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/>
    <xf numFmtId="0" fontId="9" fillId="0" borderId="8" xfId="0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4" workbookViewId="0">
      <selection activeCell="D62" sqref="D62"/>
    </sheetView>
  </sheetViews>
  <sheetFormatPr defaultRowHeight="15" x14ac:dyDescent="0.25"/>
  <cols>
    <col min="1" max="1" width="5" customWidth="1"/>
    <col min="2" max="2" width="47.8554687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1" t="s">
        <v>63</v>
      </c>
      <c r="C1" s="81"/>
      <c r="D1" s="81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80" t="s">
        <v>4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41"/>
      <c r="B5" s="3" t="s">
        <v>2</v>
      </c>
      <c r="C5" s="41"/>
      <c r="D5" s="42"/>
      <c r="E5" s="6"/>
      <c r="F5" s="1"/>
    </row>
    <row r="6" spans="1:8" x14ac:dyDescent="0.25">
      <c r="A6" s="41">
        <v>1</v>
      </c>
      <c r="B6" s="41" t="s">
        <v>64</v>
      </c>
      <c r="C6" s="41">
        <v>633</v>
      </c>
      <c r="D6" s="42"/>
      <c r="E6" s="6"/>
      <c r="F6" s="1"/>
    </row>
    <row r="7" spans="1:8" ht="30" x14ac:dyDescent="0.25">
      <c r="A7" s="41">
        <v>2</v>
      </c>
      <c r="B7" s="41" t="s">
        <v>65</v>
      </c>
      <c r="C7" s="41">
        <v>1950</v>
      </c>
      <c r="D7" s="42"/>
      <c r="E7" s="6"/>
      <c r="F7" s="1"/>
    </row>
    <row r="8" spans="1:8" ht="30" x14ac:dyDescent="0.25">
      <c r="A8" s="41">
        <v>3</v>
      </c>
      <c r="B8" s="41" t="s">
        <v>66</v>
      </c>
      <c r="C8" s="41">
        <v>1004.5</v>
      </c>
      <c r="D8" s="41"/>
      <c r="E8" s="6"/>
      <c r="F8" s="1"/>
    </row>
    <row r="9" spans="1:8" x14ac:dyDescent="0.25">
      <c r="A9" s="41">
        <v>4</v>
      </c>
      <c r="B9" s="41" t="s">
        <v>67</v>
      </c>
      <c r="C9" s="41">
        <v>1954</v>
      </c>
      <c r="D9" s="42"/>
      <c r="E9" s="6"/>
      <c r="F9" s="1"/>
    </row>
    <row r="10" spans="1:8" x14ac:dyDescent="0.25">
      <c r="A10" s="41">
        <v>5</v>
      </c>
      <c r="B10" s="41" t="s">
        <v>68</v>
      </c>
      <c r="C10" s="41">
        <v>1266</v>
      </c>
      <c r="D10" s="41"/>
      <c r="E10" s="6"/>
      <c r="F10" s="1"/>
    </row>
    <row r="11" spans="1:8" ht="30" x14ac:dyDescent="0.25">
      <c r="A11" s="41">
        <v>6</v>
      </c>
      <c r="B11" s="41" t="s">
        <v>69</v>
      </c>
      <c r="C11" s="41">
        <v>633</v>
      </c>
      <c r="D11" s="42"/>
      <c r="E11" s="6"/>
      <c r="F11" s="1"/>
    </row>
    <row r="12" spans="1:8" s="5" customFormat="1" x14ac:dyDescent="0.25">
      <c r="A12" s="41">
        <v>7</v>
      </c>
      <c r="B12" s="41" t="s">
        <v>70</v>
      </c>
      <c r="C12" s="41">
        <v>4206.5</v>
      </c>
      <c r="D12" s="42"/>
      <c r="E12" s="11"/>
      <c r="F12" s="4"/>
    </row>
    <row r="13" spans="1:8" s="5" customFormat="1" ht="16.5" customHeight="1" x14ac:dyDescent="0.25">
      <c r="A13" s="41">
        <v>8</v>
      </c>
      <c r="B13" s="41" t="s">
        <v>71</v>
      </c>
      <c r="C13" s="41">
        <v>3279.5</v>
      </c>
      <c r="D13" s="42"/>
      <c r="E13" s="4"/>
      <c r="F13" s="4"/>
    </row>
    <row r="14" spans="1:8" x14ac:dyDescent="0.25">
      <c r="A14" s="41">
        <v>9</v>
      </c>
      <c r="B14" s="41" t="s">
        <v>72</v>
      </c>
      <c r="C14" s="41">
        <v>4138</v>
      </c>
      <c r="D14" s="42"/>
      <c r="E14" s="1"/>
      <c r="F14" s="1"/>
    </row>
    <row r="15" spans="1:8" x14ac:dyDescent="0.25">
      <c r="A15" s="41">
        <v>10</v>
      </c>
      <c r="B15" s="41" t="s">
        <v>73</v>
      </c>
      <c r="C15" s="41">
        <v>316.5</v>
      </c>
      <c r="D15" s="42"/>
      <c r="E15" s="1"/>
      <c r="F15" s="1"/>
    </row>
    <row r="16" spans="1:8" x14ac:dyDescent="0.25">
      <c r="A16" s="41"/>
      <c r="B16" s="42" t="s">
        <v>74</v>
      </c>
      <c r="C16" s="42">
        <f>SUM(C6:C15)</f>
        <v>19381</v>
      </c>
      <c r="D16" s="42">
        <f>C16</f>
        <v>19381</v>
      </c>
      <c r="E16" s="1"/>
      <c r="F16" s="1"/>
    </row>
    <row r="17" spans="1:6" x14ac:dyDescent="0.25">
      <c r="A17" s="41"/>
      <c r="B17" s="42" t="s">
        <v>7</v>
      </c>
      <c r="C17" s="42"/>
      <c r="D17" s="42"/>
      <c r="E17" s="1"/>
      <c r="F17" s="1"/>
    </row>
    <row r="18" spans="1:6" ht="30" x14ac:dyDescent="0.25">
      <c r="A18" s="41">
        <v>1</v>
      </c>
      <c r="B18" s="41" t="s">
        <v>80</v>
      </c>
      <c r="C18" s="41">
        <v>1899</v>
      </c>
      <c r="D18" s="42">
        <f>C18+D16</f>
        <v>21280</v>
      </c>
      <c r="E18" s="1"/>
      <c r="F18" s="1"/>
    </row>
    <row r="19" spans="1:6" s="5" customFormat="1" x14ac:dyDescent="0.25">
      <c r="A19" s="41"/>
      <c r="B19" s="42" t="s">
        <v>3</v>
      </c>
      <c r="C19" s="41"/>
      <c r="D19" s="42"/>
      <c r="E19" s="4"/>
      <c r="F19" s="4"/>
    </row>
    <row r="20" spans="1:6" s="5" customFormat="1" x14ac:dyDescent="0.25">
      <c r="A20" s="41">
        <v>1</v>
      </c>
      <c r="B20" s="41" t="s">
        <v>90</v>
      </c>
      <c r="C20" s="41">
        <v>633</v>
      </c>
      <c r="D20" s="42"/>
      <c r="E20" s="4"/>
      <c r="F20" s="4"/>
    </row>
    <row r="21" spans="1:6" x14ac:dyDescent="0.25">
      <c r="A21" s="41">
        <v>2</v>
      </c>
      <c r="B21" s="41" t="s">
        <v>91</v>
      </c>
      <c r="C21" s="41">
        <v>1003.5</v>
      </c>
      <c r="D21" s="42"/>
      <c r="E21" s="1"/>
      <c r="F21" s="1"/>
    </row>
    <row r="22" spans="1:6" x14ac:dyDescent="0.25">
      <c r="A22" s="41">
        <v>3</v>
      </c>
      <c r="B22" s="41" t="s">
        <v>92</v>
      </c>
      <c r="C22" s="41">
        <v>633</v>
      </c>
      <c r="D22" s="42"/>
      <c r="E22" s="1"/>
      <c r="F22" s="1"/>
    </row>
    <row r="23" spans="1:6" ht="30" x14ac:dyDescent="0.25">
      <c r="A23" s="41">
        <v>4</v>
      </c>
      <c r="B23" s="41" t="s">
        <v>93</v>
      </c>
      <c r="C23" s="41">
        <v>736</v>
      </c>
      <c r="D23" s="42"/>
      <c r="E23" s="1"/>
      <c r="F23" s="1"/>
    </row>
    <row r="24" spans="1:6" ht="45" x14ac:dyDescent="0.25">
      <c r="A24" s="41">
        <v>5</v>
      </c>
      <c r="B24" s="41" t="s">
        <v>94</v>
      </c>
      <c r="C24" s="41">
        <v>949.5</v>
      </c>
      <c r="D24" s="42"/>
      <c r="E24" s="1"/>
      <c r="F24" s="1"/>
    </row>
    <row r="25" spans="1:6" ht="30" x14ac:dyDescent="0.25">
      <c r="A25" s="41">
        <v>6</v>
      </c>
      <c r="B25" s="48" t="s">
        <v>95</v>
      </c>
      <c r="C25" s="47">
        <v>316.5</v>
      </c>
      <c r="D25" s="42"/>
      <c r="E25" s="1"/>
      <c r="F25" s="1"/>
    </row>
    <row r="26" spans="1:6" ht="30" x14ac:dyDescent="0.25">
      <c r="A26" s="41">
        <v>7</v>
      </c>
      <c r="B26" s="48" t="s">
        <v>96</v>
      </c>
      <c r="C26" s="47">
        <v>366.5</v>
      </c>
      <c r="D26" s="42"/>
      <c r="E26" s="1"/>
      <c r="F26" s="1"/>
    </row>
    <row r="27" spans="1:6" ht="30" x14ac:dyDescent="0.25">
      <c r="A27" s="41">
        <v>8</v>
      </c>
      <c r="B27" s="41" t="s">
        <v>97</v>
      </c>
      <c r="C27" s="41">
        <v>2908.5</v>
      </c>
      <c r="D27" s="41"/>
      <c r="E27" s="1"/>
      <c r="F27" s="1"/>
    </row>
    <row r="28" spans="1:6" s="5" customFormat="1" x14ac:dyDescent="0.25">
      <c r="A28" s="41"/>
      <c r="B28" s="42" t="s">
        <v>98</v>
      </c>
      <c r="C28" s="42">
        <f>SUM(C20:C27)</f>
        <v>7546.5</v>
      </c>
      <c r="D28" s="42">
        <f>C28+D18</f>
        <v>28826.5</v>
      </c>
      <c r="E28" s="4"/>
      <c r="F28" s="4"/>
    </row>
    <row r="29" spans="1:6" s="5" customFormat="1" x14ac:dyDescent="0.25">
      <c r="A29" s="41"/>
      <c r="B29" s="42" t="s">
        <v>9</v>
      </c>
      <c r="C29" s="41"/>
      <c r="D29" s="42"/>
      <c r="E29" s="4"/>
      <c r="F29" s="4"/>
    </row>
    <row r="30" spans="1:6" x14ac:dyDescent="0.25">
      <c r="A30" s="41">
        <v>1</v>
      </c>
      <c r="B30" s="41" t="s">
        <v>107</v>
      </c>
      <c r="C30" s="41">
        <v>1424.25</v>
      </c>
      <c r="D30" s="42"/>
      <c r="E30" s="1"/>
      <c r="F30" s="1"/>
    </row>
    <row r="31" spans="1:6" x14ac:dyDescent="0.25">
      <c r="A31" s="41">
        <v>2</v>
      </c>
      <c r="B31" s="41" t="s">
        <v>108</v>
      </c>
      <c r="C31" s="41">
        <v>1266</v>
      </c>
      <c r="D31" s="41"/>
      <c r="E31" s="1"/>
      <c r="F31" s="1"/>
    </row>
    <row r="32" spans="1:6" x14ac:dyDescent="0.25">
      <c r="A32" s="41">
        <v>3</v>
      </c>
      <c r="B32" s="41" t="s">
        <v>109</v>
      </c>
      <c r="C32" s="41">
        <v>158.25</v>
      </c>
      <c r="D32" s="42"/>
      <c r="E32" s="1"/>
      <c r="F32" s="1"/>
    </row>
    <row r="33" spans="1:6" x14ac:dyDescent="0.25">
      <c r="A33" s="41">
        <v>4</v>
      </c>
      <c r="B33" s="41" t="s">
        <v>107</v>
      </c>
      <c r="C33" s="41">
        <v>1424.25</v>
      </c>
      <c r="D33" s="41"/>
      <c r="E33" s="1"/>
      <c r="F33" s="1"/>
    </row>
    <row r="34" spans="1:6" x14ac:dyDescent="0.25">
      <c r="A34" s="41"/>
      <c r="B34" s="42" t="s">
        <v>110</v>
      </c>
      <c r="C34" s="42">
        <f>SUM(C30:C33)</f>
        <v>4272.75</v>
      </c>
      <c r="D34" s="42">
        <f>C34+D28</f>
        <v>33099.25</v>
      </c>
      <c r="E34" s="1"/>
      <c r="F34" s="1"/>
    </row>
    <row r="35" spans="1:6" x14ac:dyDescent="0.25">
      <c r="A35" s="41"/>
      <c r="B35" s="42" t="s">
        <v>10</v>
      </c>
      <c r="C35" s="41"/>
      <c r="D35" s="42"/>
      <c r="E35" s="1"/>
      <c r="F35" s="1"/>
    </row>
    <row r="36" spans="1:6" x14ac:dyDescent="0.25">
      <c r="A36" s="41">
        <v>1</v>
      </c>
      <c r="B36" s="41" t="s">
        <v>118</v>
      </c>
      <c r="C36" s="41">
        <v>949.5</v>
      </c>
      <c r="D36" s="42">
        <f>C36+D34</f>
        <v>34048.75</v>
      </c>
      <c r="E36" s="1"/>
      <c r="F36" s="1"/>
    </row>
    <row r="37" spans="1:6" x14ac:dyDescent="0.25">
      <c r="A37" s="41"/>
      <c r="B37" s="42" t="s">
        <v>11</v>
      </c>
      <c r="C37" s="41"/>
      <c r="D37" s="42"/>
      <c r="E37" s="1"/>
      <c r="F37" s="1"/>
    </row>
    <row r="38" spans="1:6" x14ac:dyDescent="0.25">
      <c r="A38" s="41">
        <v>1</v>
      </c>
      <c r="B38" s="41" t="s">
        <v>123</v>
      </c>
      <c r="C38" s="41">
        <v>901</v>
      </c>
      <c r="D38" s="42"/>
      <c r="E38" s="1"/>
      <c r="F38" s="1"/>
    </row>
    <row r="39" spans="1:6" x14ac:dyDescent="0.25">
      <c r="A39" s="41">
        <v>2</v>
      </c>
      <c r="B39" s="41" t="s">
        <v>124</v>
      </c>
      <c r="C39" s="41">
        <v>3109.5</v>
      </c>
      <c r="D39" s="42"/>
      <c r="E39" s="1"/>
      <c r="F39" s="1"/>
    </row>
    <row r="40" spans="1:6" x14ac:dyDescent="0.25">
      <c r="A40" s="41"/>
      <c r="B40" s="42" t="s">
        <v>125</v>
      </c>
      <c r="C40" s="42">
        <f>SUM(C38:C39)</f>
        <v>4010.5</v>
      </c>
      <c r="D40" s="42">
        <f>C40+D36</f>
        <v>38059.25</v>
      </c>
      <c r="E40" s="1"/>
      <c r="F40" s="1"/>
    </row>
    <row r="41" spans="1:6" x14ac:dyDescent="0.25">
      <c r="A41" s="41"/>
      <c r="B41" s="42" t="s">
        <v>13</v>
      </c>
      <c r="C41" s="41"/>
      <c r="D41" s="42"/>
      <c r="E41" s="1"/>
      <c r="F41" s="1"/>
    </row>
    <row r="42" spans="1:6" x14ac:dyDescent="0.25">
      <c r="A42" s="41">
        <v>1</v>
      </c>
      <c r="B42" s="41" t="s">
        <v>139</v>
      </c>
      <c r="C42" s="41">
        <v>212.06</v>
      </c>
      <c r="D42" s="42"/>
      <c r="E42" s="1"/>
      <c r="F42" s="1"/>
    </row>
    <row r="43" spans="1:6" x14ac:dyDescent="0.25">
      <c r="A43" s="41">
        <v>2</v>
      </c>
      <c r="B43" s="41" t="s">
        <v>140</v>
      </c>
      <c r="C43" s="41">
        <v>633</v>
      </c>
      <c r="D43" s="42"/>
      <c r="E43" s="1"/>
      <c r="F43" s="1"/>
    </row>
    <row r="44" spans="1:6" x14ac:dyDescent="0.25">
      <c r="A44" s="41"/>
      <c r="B44" s="42" t="s">
        <v>141</v>
      </c>
      <c r="C44" s="42">
        <f>SUM(C42:C43)</f>
        <v>845.06</v>
      </c>
      <c r="D44" s="42">
        <f>C44+D40</f>
        <v>38904.31</v>
      </c>
      <c r="E44" s="1"/>
      <c r="F44" s="1"/>
    </row>
    <row r="45" spans="1:6" x14ac:dyDescent="0.25">
      <c r="A45" s="41"/>
      <c r="B45" s="42" t="s">
        <v>14</v>
      </c>
      <c r="C45" s="41"/>
      <c r="D45" s="42"/>
      <c r="E45" s="1"/>
      <c r="F45" s="1"/>
    </row>
    <row r="46" spans="1:6" ht="30" x14ac:dyDescent="0.25">
      <c r="A46" s="41">
        <v>1</v>
      </c>
      <c r="B46" s="41" t="s">
        <v>143</v>
      </c>
      <c r="C46" s="41">
        <v>1899</v>
      </c>
      <c r="D46" s="42"/>
      <c r="E46" s="1"/>
      <c r="F46" s="1"/>
    </row>
    <row r="47" spans="1:6" x14ac:dyDescent="0.25">
      <c r="A47" s="41">
        <v>2</v>
      </c>
      <c r="B47" s="41" t="s">
        <v>144</v>
      </c>
      <c r="C47" s="41">
        <v>1266</v>
      </c>
      <c r="D47" s="42"/>
      <c r="E47" s="1"/>
      <c r="F47" s="1"/>
    </row>
    <row r="48" spans="1:6" x14ac:dyDescent="0.25">
      <c r="A48" s="41"/>
      <c r="B48" s="42" t="s">
        <v>145</v>
      </c>
      <c r="C48" s="42">
        <f>SUM(C46:C47)</f>
        <v>3165</v>
      </c>
      <c r="D48" s="42">
        <f>C48+D44</f>
        <v>42069.31</v>
      </c>
      <c r="E48" s="1"/>
      <c r="F48" s="1"/>
    </row>
    <row r="49" spans="1:6" x14ac:dyDescent="0.25">
      <c r="A49" s="41"/>
      <c r="B49" s="42" t="s">
        <v>15</v>
      </c>
      <c r="C49" s="41"/>
      <c r="D49" s="42"/>
      <c r="E49" s="1"/>
      <c r="F49" s="1"/>
    </row>
    <row r="50" spans="1:6" x14ac:dyDescent="0.25">
      <c r="A50" s="41">
        <v>1</v>
      </c>
      <c r="B50" s="41" t="s">
        <v>154</v>
      </c>
      <c r="C50" s="41">
        <v>316.5</v>
      </c>
      <c r="D50" s="42"/>
      <c r="E50" s="1"/>
      <c r="F50" s="1"/>
    </row>
    <row r="51" spans="1:6" ht="30" x14ac:dyDescent="0.25">
      <c r="A51" s="41">
        <v>2</v>
      </c>
      <c r="B51" s="41" t="s">
        <v>155</v>
      </c>
      <c r="C51" s="41">
        <v>1153.5</v>
      </c>
      <c r="D51" s="42"/>
      <c r="E51" s="1"/>
      <c r="F51" s="1"/>
    </row>
    <row r="52" spans="1:6" x14ac:dyDescent="0.25">
      <c r="A52" s="41">
        <v>3</v>
      </c>
      <c r="B52" s="41" t="s">
        <v>156</v>
      </c>
      <c r="C52" s="41">
        <v>1147.5</v>
      </c>
      <c r="D52" s="42"/>
      <c r="E52" s="1"/>
      <c r="F52" s="1"/>
    </row>
    <row r="53" spans="1:6" x14ac:dyDescent="0.25">
      <c r="A53" s="41"/>
      <c r="B53" s="42" t="s">
        <v>157</v>
      </c>
      <c r="C53" s="42">
        <f>SUM(C50:C52)</f>
        <v>2617.5</v>
      </c>
      <c r="D53" s="42">
        <f>C53+D48</f>
        <v>44686.81</v>
      </c>
      <c r="E53" s="1"/>
      <c r="F53" s="1"/>
    </row>
    <row r="54" spans="1:6" x14ac:dyDescent="0.25">
      <c r="A54" s="41"/>
      <c r="B54" s="42" t="s">
        <v>16</v>
      </c>
      <c r="C54" s="41"/>
      <c r="D54" s="42"/>
      <c r="E54" s="1"/>
      <c r="F54" s="1"/>
    </row>
    <row r="55" spans="1:6" x14ac:dyDescent="0.25">
      <c r="A55" s="41">
        <v>1</v>
      </c>
      <c r="B55" s="41" t="s">
        <v>165</v>
      </c>
      <c r="C55" s="41">
        <v>633</v>
      </c>
      <c r="D55" s="42">
        <f>C55+D53</f>
        <v>45319.81</v>
      </c>
      <c r="E55" s="1"/>
      <c r="F55" s="1"/>
    </row>
    <row r="56" spans="1:6" x14ac:dyDescent="0.25">
      <c r="A56" s="41"/>
      <c r="B56" s="42" t="s">
        <v>17</v>
      </c>
      <c r="C56" s="41"/>
      <c r="D56" s="42"/>
      <c r="E56" s="1"/>
      <c r="F56" s="1"/>
    </row>
    <row r="57" spans="1:6" x14ac:dyDescent="0.25">
      <c r="A57" s="41">
        <v>1</v>
      </c>
      <c r="B57" s="41" t="s">
        <v>170</v>
      </c>
      <c r="C57" s="41">
        <v>2658</v>
      </c>
      <c r="D57" s="42"/>
      <c r="E57" s="1"/>
      <c r="F57" s="1"/>
    </row>
    <row r="58" spans="1:6" ht="30" x14ac:dyDescent="0.25">
      <c r="A58" s="41">
        <v>2</v>
      </c>
      <c r="B58" s="41" t="s">
        <v>171</v>
      </c>
      <c r="C58" s="41">
        <v>1546</v>
      </c>
      <c r="D58" s="42"/>
      <c r="E58" s="1"/>
      <c r="F58" s="1"/>
    </row>
    <row r="59" spans="1:6" x14ac:dyDescent="0.25">
      <c r="A59" s="41">
        <v>3</v>
      </c>
      <c r="B59" s="41" t="s">
        <v>172</v>
      </c>
      <c r="C59" s="41">
        <v>1660.5</v>
      </c>
      <c r="D59" s="42"/>
      <c r="E59" s="1"/>
      <c r="F59" s="1"/>
    </row>
    <row r="60" spans="1:6" x14ac:dyDescent="0.25">
      <c r="A60" s="41">
        <v>4</v>
      </c>
      <c r="B60" s="41" t="s">
        <v>173</v>
      </c>
      <c r="C60" s="41">
        <v>1732.5</v>
      </c>
      <c r="D60" s="42"/>
      <c r="E60" s="1"/>
      <c r="F60" s="1"/>
    </row>
    <row r="61" spans="1:6" x14ac:dyDescent="0.25">
      <c r="A61" s="41"/>
      <c r="B61" s="42" t="s">
        <v>174</v>
      </c>
      <c r="C61" s="42">
        <f>SUM(C57:C60)</f>
        <v>7597</v>
      </c>
      <c r="D61" s="42">
        <f>C61+D55</f>
        <v>52916.81</v>
      </c>
      <c r="E61" s="1"/>
      <c r="F61" s="1"/>
    </row>
    <row r="62" spans="1:6" x14ac:dyDescent="0.25">
      <c r="A62" s="41"/>
      <c r="B62" s="41"/>
      <c r="C62" s="41"/>
      <c r="D62" s="42"/>
      <c r="E62" s="1"/>
      <c r="F62" s="1"/>
    </row>
    <row r="63" spans="1:6" x14ac:dyDescent="0.25">
      <c r="A63" s="41"/>
      <c r="B63" s="41"/>
      <c r="C63" s="41"/>
      <c r="D63" s="42"/>
      <c r="E63" s="1"/>
      <c r="F63" s="1"/>
    </row>
    <row r="64" spans="1:6" x14ac:dyDescent="0.25">
      <c r="A64" s="41"/>
      <c r="B64" s="41"/>
      <c r="C64" s="41"/>
      <c r="D64" s="42"/>
      <c r="E64" s="1"/>
      <c r="F64" s="1"/>
    </row>
    <row r="65" spans="1:6" x14ac:dyDescent="0.25">
      <c r="A65" s="41"/>
      <c r="B65" s="42"/>
      <c r="C65" s="41"/>
      <c r="D65" s="42"/>
      <c r="E65" s="1"/>
      <c r="F65" s="1"/>
    </row>
    <row r="66" spans="1:6" x14ac:dyDescent="0.25">
      <c r="A66" s="41"/>
      <c r="B66" s="41"/>
      <c r="C66" s="41"/>
      <c r="D66" s="42"/>
      <c r="E66" s="1"/>
      <c r="F66" s="1"/>
    </row>
    <row r="67" spans="1:6" x14ac:dyDescent="0.25">
      <c r="A67" s="41"/>
      <c r="B67" s="41"/>
      <c r="C67" s="41"/>
      <c r="D67" s="44"/>
      <c r="E67" s="1"/>
      <c r="F67" s="1"/>
    </row>
    <row r="68" spans="1:6" x14ac:dyDescent="0.25">
      <c r="A68" s="45"/>
      <c r="B68" s="45"/>
      <c r="C68" s="45"/>
      <c r="D68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3" workbookViewId="0">
      <selection activeCell="D38" sqref="D38"/>
    </sheetView>
  </sheetViews>
  <sheetFormatPr defaultRowHeight="15" x14ac:dyDescent="0.25"/>
  <cols>
    <col min="1" max="1" width="4.28515625" customWidth="1"/>
    <col min="2" max="2" width="47.28515625" customWidth="1"/>
    <col min="3" max="3" width="10.5703125" customWidth="1"/>
    <col min="4" max="4" width="13.7109375" customWidth="1"/>
  </cols>
  <sheetData>
    <row r="1" spans="1:8" ht="21" x14ac:dyDescent="0.35">
      <c r="A1" s="1"/>
      <c r="B1" s="81" t="s">
        <v>63</v>
      </c>
      <c r="C1" s="81"/>
      <c r="D1" s="81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80" t="s">
        <v>8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46">
        <v>1</v>
      </c>
      <c r="B6" s="41" t="s">
        <v>75</v>
      </c>
      <c r="C6" s="46">
        <v>1266</v>
      </c>
      <c r="D6" s="46">
        <f>C6</f>
        <v>1266</v>
      </c>
      <c r="E6" s="1"/>
      <c r="F6" s="1"/>
      <c r="G6" s="1"/>
      <c r="H6" s="1"/>
    </row>
    <row r="7" spans="1:8" s="1" customFormat="1" x14ac:dyDescent="0.25">
      <c r="A7" s="41"/>
      <c r="B7" s="42" t="s">
        <v>7</v>
      </c>
      <c r="C7" s="41"/>
      <c r="D7" s="41"/>
    </row>
    <row r="8" spans="1:8" s="4" customFormat="1" x14ac:dyDescent="0.25">
      <c r="A8" s="41">
        <v>1</v>
      </c>
      <c r="B8" s="41" t="s">
        <v>81</v>
      </c>
      <c r="C8" s="41">
        <f>949.5+3798</f>
        <v>4747.5</v>
      </c>
      <c r="D8" s="42"/>
      <c r="F8" s="32"/>
    </row>
    <row r="9" spans="1:8" s="4" customFormat="1" ht="30" x14ac:dyDescent="0.25">
      <c r="A9" s="41">
        <v>2</v>
      </c>
      <c r="B9" s="41" t="s">
        <v>82</v>
      </c>
      <c r="C9" s="41">
        <v>2848.5</v>
      </c>
      <c r="D9" s="42"/>
    </row>
    <row r="10" spans="1:8" s="1" customFormat="1" x14ac:dyDescent="0.25">
      <c r="A10" s="41"/>
      <c r="B10" s="42" t="s">
        <v>83</v>
      </c>
      <c r="C10" s="41">
        <f>SUM(C8:C9)</f>
        <v>7596</v>
      </c>
      <c r="D10" s="42">
        <f>C10+D6</f>
        <v>8862</v>
      </c>
    </row>
    <row r="11" spans="1:8" s="1" customFormat="1" x14ac:dyDescent="0.25">
      <c r="A11" s="41"/>
      <c r="B11" s="42" t="s">
        <v>3</v>
      </c>
      <c r="C11" s="41"/>
      <c r="D11" s="42"/>
    </row>
    <row r="12" spans="1:8" s="4" customFormat="1" x14ac:dyDescent="0.25">
      <c r="A12" s="41">
        <v>1</v>
      </c>
      <c r="B12" s="41" t="s">
        <v>99</v>
      </c>
      <c r="C12" s="41">
        <v>13451.25</v>
      </c>
      <c r="D12" s="42"/>
    </row>
    <row r="13" spans="1:8" s="4" customFormat="1" x14ac:dyDescent="0.25">
      <c r="A13" s="41">
        <v>2</v>
      </c>
      <c r="B13" s="41" t="s">
        <v>100</v>
      </c>
      <c r="C13" s="41">
        <v>949.5</v>
      </c>
      <c r="D13" s="42"/>
    </row>
    <row r="14" spans="1:8" s="4" customFormat="1" x14ac:dyDescent="0.25">
      <c r="A14" s="41"/>
      <c r="B14" s="42" t="s">
        <v>98</v>
      </c>
      <c r="C14" s="41">
        <f>SUM(C12:C13)</f>
        <v>14400.75</v>
      </c>
      <c r="D14" s="42">
        <f>C14+D10</f>
        <v>23262.75</v>
      </c>
    </row>
    <row r="15" spans="1:8" s="1" customFormat="1" x14ac:dyDescent="0.25">
      <c r="A15" s="41"/>
      <c r="B15" s="42" t="s">
        <v>9</v>
      </c>
      <c r="C15" s="41"/>
      <c r="D15" s="42"/>
    </row>
    <row r="16" spans="1:8" s="1" customFormat="1" x14ac:dyDescent="0.25">
      <c r="A16" s="41">
        <v>1</v>
      </c>
      <c r="B16" s="41" t="s">
        <v>111</v>
      </c>
      <c r="C16" s="41">
        <v>2624</v>
      </c>
      <c r="D16" s="42"/>
    </row>
    <row r="17" spans="1:4" s="1" customFormat="1" ht="30" x14ac:dyDescent="0.25">
      <c r="A17" s="41">
        <v>2</v>
      </c>
      <c r="B17" s="41" t="s">
        <v>117</v>
      </c>
      <c r="C17" s="41">
        <v>6000</v>
      </c>
      <c r="D17" s="42"/>
    </row>
    <row r="18" spans="1:4" s="1" customFormat="1" x14ac:dyDescent="0.25">
      <c r="A18" s="41"/>
      <c r="B18" s="42" t="s">
        <v>110</v>
      </c>
      <c r="C18" s="42">
        <f>SUM(C16:C17)</f>
        <v>8624</v>
      </c>
      <c r="D18" s="42">
        <f>C18+D14</f>
        <v>31886.75</v>
      </c>
    </row>
    <row r="19" spans="1:4" s="1" customFormat="1" x14ac:dyDescent="0.25">
      <c r="A19" s="41"/>
      <c r="B19" s="42" t="s">
        <v>10</v>
      </c>
      <c r="C19" s="41"/>
      <c r="D19" s="42"/>
    </row>
    <row r="20" spans="1:4" s="4" customFormat="1" ht="30" x14ac:dyDescent="0.25">
      <c r="A20" s="41">
        <v>1</v>
      </c>
      <c r="B20" s="41" t="s">
        <v>122</v>
      </c>
      <c r="C20" s="41">
        <v>12500</v>
      </c>
      <c r="D20" s="42">
        <f>C20+D18</f>
        <v>44386.75</v>
      </c>
    </row>
    <row r="21" spans="1:4" s="1" customFormat="1" x14ac:dyDescent="0.25">
      <c r="A21" s="41"/>
      <c r="B21" s="42" t="s">
        <v>11</v>
      </c>
      <c r="C21" s="41"/>
      <c r="D21" s="42"/>
    </row>
    <row r="22" spans="1:4" s="1" customFormat="1" ht="30" x14ac:dyDescent="0.25">
      <c r="A22" s="41">
        <v>1</v>
      </c>
      <c r="B22" s="41" t="s">
        <v>126</v>
      </c>
      <c r="C22" s="41">
        <f>949.5+1899</f>
        <v>2848.5</v>
      </c>
      <c r="D22" s="42"/>
    </row>
    <row r="23" spans="1:4" s="1" customFormat="1" x14ac:dyDescent="0.25">
      <c r="A23" s="41">
        <v>2</v>
      </c>
      <c r="B23" s="41" t="s">
        <v>127</v>
      </c>
      <c r="C23" s="41">
        <v>3531</v>
      </c>
      <c r="D23" s="42"/>
    </row>
    <row r="24" spans="1:4" s="1" customFormat="1" x14ac:dyDescent="0.25">
      <c r="A24" s="41"/>
      <c r="B24" s="42" t="s">
        <v>125</v>
      </c>
      <c r="C24" s="42">
        <f>SUM(C22:C23)</f>
        <v>6379.5</v>
      </c>
      <c r="D24" s="42">
        <f>C24+D20</f>
        <v>50766.25</v>
      </c>
    </row>
    <row r="25" spans="1:4" s="1" customFormat="1" x14ac:dyDescent="0.25">
      <c r="A25" s="41"/>
      <c r="B25" s="42" t="s">
        <v>12</v>
      </c>
      <c r="C25" s="41"/>
      <c r="D25" s="42"/>
    </row>
    <row r="26" spans="1:4" s="1" customFormat="1" ht="30" x14ac:dyDescent="0.25">
      <c r="A26" s="41">
        <v>1</v>
      </c>
      <c r="B26" s="41" t="s">
        <v>133</v>
      </c>
      <c r="C26" s="41">
        <v>1788.25</v>
      </c>
      <c r="D26" s="42">
        <f>C26+D24</f>
        <v>52554.5</v>
      </c>
    </row>
    <row r="27" spans="1:4" s="1" customFormat="1" ht="15.75" customHeight="1" x14ac:dyDescent="0.25">
      <c r="A27" s="41"/>
      <c r="B27" s="42" t="s">
        <v>14</v>
      </c>
      <c r="C27" s="42"/>
      <c r="D27" s="42"/>
    </row>
    <row r="28" spans="1:4" s="1" customFormat="1" x14ac:dyDescent="0.25">
      <c r="A28" s="41">
        <v>1</v>
      </c>
      <c r="B28" s="41" t="s">
        <v>146</v>
      </c>
      <c r="C28" s="42">
        <v>2194</v>
      </c>
      <c r="D28" s="42">
        <f>C28+D26</f>
        <v>54748.5</v>
      </c>
    </row>
    <row r="29" spans="1:4" s="1" customFormat="1" x14ac:dyDescent="0.25">
      <c r="A29" s="41"/>
      <c r="B29" s="42" t="s">
        <v>15</v>
      </c>
      <c r="C29" s="41"/>
      <c r="D29" s="42"/>
    </row>
    <row r="30" spans="1:4" x14ac:dyDescent="0.25">
      <c r="A30" s="47">
        <v>1</v>
      </c>
      <c r="B30" s="48" t="s">
        <v>158</v>
      </c>
      <c r="C30" s="47">
        <v>720.25</v>
      </c>
      <c r="D30" s="49"/>
    </row>
    <row r="31" spans="1:4" ht="30" x14ac:dyDescent="0.25">
      <c r="A31" s="47">
        <v>2</v>
      </c>
      <c r="B31" s="48" t="s">
        <v>159</v>
      </c>
      <c r="C31" s="47">
        <v>3156</v>
      </c>
      <c r="D31" s="49"/>
    </row>
    <row r="32" spans="1:4" ht="30" x14ac:dyDescent="0.25">
      <c r="A32" s="47">
        <v>3</v>
      </c>
      <c r="B32" s="48" t="s">
        <v>160</v>
      </c>
      <c r="C32" s="47">
        <v>1386</v>
      </c>
      <c r="D32" s="49"/>
    </row>
    <row r="33" spans="1:4" x14ac:dyDescent="0.25">
      <c r="A33" s="47"/>
      <c r="B33" s="50" t="s">
        <v>157</v>
      </c>
      <c r="C33" s="49">
        <f>SUM(C30:C32)</f>
        <v>5262.25</v>
      </c>
      <c r="D33" s="49">
        <f>C33+D28</f>
        <v>60010.75</v>
      </c>
    </row>
    <row r="34" spans="1:4" x14ac:dyDescent="0.25">
      <c r="A34" s="47"/>
      <c r="B34" s="50" t="s">
        <v>16</v>
      </c>
      <c r="C34" s="47"/>
      <c r="D34" s="49"/>
    </row>
    <row r="35" spans="1:4" x14ac:dyDescent="0.25">
      <c r="A35" s="47">
        <v>1</v>
      </c>
      <c r="B35" s="48" t="s">
        <v>166</v>
      </c>
      <c r="C35" s="49">
        <v>1266</v>
      </c>
      <c r="D35" s="49">
        <f>C35+D33</f>
        <v>61276.75</v>
      </c>
    </row>
    <row r="36" spans="1:4" x14ac:dyDescent="0.25">
      <c r="A36" s="47"/>
      <c r="B36" s="78" t="s">
        <v>17</v>
      </c>
      <c r="C36" s="47"/>
      <c r="D36" s="49"/>
    </row>
    <row r="37" spans="1:4" x14ac:dyDescent="0.25">
      <c r="A37" s="47">
        <v>1</v>
      </c>
      <c r="B37" s="48" t="s">
        <v>175</v>
      </c>
      <c r="C37" s="47">
        <v>1899</v>
      </c>
      <c r="D37" s="49">
        <f>C37+D35</f>
        <v>63175.75</v>
      </c>
    </row>
    <row r="38" spans="1:4" x14ac:dyDescent="0.25">
      <c r="A38" s="47"/>
      <c r="B38" s="48"/>
      <c r="C38" s="47"/>
      <c r="D38" s="49"/>
    </row>
    <row r="39" spans="1:4" x14ac:dyDescent="0.25">
      <c r="A39" s="47"/>
      <c r="B39" s="50"/>
      <c r="C39" s="49"/>
      <c r="D39" s="49"/>
    </row>
    <row r="40" spans="1:4" x14ac:dyDescent="0.25">
      <c r="A40" s="47"/>
      <c r="B40" s="48"/>
      <c r="C40" s="47"/>
      <c r="D40" s="49"/>
    </row>
    <row r="41" spans="1:4" x14ac:dyDescent="0.25">
      <c r="A41" s="47"/>
      <c r="B41" s="48"/>
      <c r="C41" s="47"/>
      <c r="D41" s="49"/>
    </row>
    <row r="42" spans="1:4" x14ac:dyDescent="0.25">
      <c r="A42" s="47"/>
      <c r="B42" s="48"/>
      <c r="C42" s="47"/>
      <c r="D42" s="49"/>
    </row>
    <row r="43" spans="1:4" x14ac:dyDescent="0.25">
      <c r="A43" s="47"/>
      <c r="B43" s="48"/>
      <c r="C43" s="47"/>
      <c r="D43" s="49"/>
    </row>
    <row r="44" spans="1:4" x14ac:dyDescent="0.25">
      <c r="A44" s="47"/>
      <c r="B44" s="48"/>
      <c r="C44" s="47"/>
      <c r="D44" s="49"/>
    </row>
    <row r="45" spans="1:4" x14ac:dyDescent="0.25">
      <c r="A45" s="47"/>
      <c r="B45" s="48"/>
      <c r="C45" s="47"/>
      <c r="D45" s="49"/>
    </row>
    <row r="46" spans="1:4" x14ac:dyDescent="0.25">
      <c r="A46" s="47"/>
      <c r="B46" s="48"/>
      <c r="C46" s="47"/>
      <c r="D46" s="49"/>
    </row>
    <row r="47" spans="1:4" x14ac:dyDescent="0.25">
      <c r="A47" s="47"/>
      <c r="B47" s="48"/>
      <c r="C47" s="47"/>
      <c r="D47" s="47"/>
    </row>
    <row r="48" spans="1:4" x14ac:dyDescent="0.25">
      <c r="A48" s="14"/>
      <c r="B48" s="22"/>
      <c r="C48" s="13"/>
      <c r="D48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43" workbookViewId="0">
      <selection activeCell="D62" sqref="D62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81" t="s">
        <v>63</v>
      </c>
      <c r="C1" s="81"/>
      <c r="D1" s="81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80" t="s">
        <v>32</v>
      </c>
      <c r="C3" s="80"/>
      <c r="D3" s="80"/>
    </row>
    <row r="4" spans="1:4" ht="26.25" x14ac:dyDescent="0.25">
      <c r="A4" s="10"/>
      <c r="B4" s="9" t="s">
        <v>0</v>
      </c>
      <c r="C4" s="8" t="s">
        <v>1</v>
      </c>
      <c r="D4" s="9" t="s">
        <v>28</v>
      </c>
    </row>
    <row r="5" spans="1:4" x14ac:dyDescent="0.25">
      <c r="A5" s="41"/>
      <c r="B5" s="42" t="s">
        <v>2</v>
      </c>
      <c r="C5" s="41"/>
      <c r="D5" s="42"/>
    </row>
    <row r="6" spans="1:4" ht="45" x14ac:dyDescent="0.25">
      <c r="A6" s="41">
        <v>1</v>
      </c>
      <c r="B6" s="41" t="s">
        <v>76</v>
      </c>
      <c r="C6" s="41">
        <v>1285.25</v>
      </c>
      <c r="D6" s="42"/>
    </row>
    <row r="7" spans="1:4" ht="45" x14ac:dyDescent="0.25">
      <c r="A7" s="41">
        <v>2</v>
      </c>
      <c r="B7" s="41" t="s">
        <v>77</v>
      </c>
      <c r="C7" s="41">
        <v>1285.25</v>
      </c>
      <c r="D7" s="42"/>
    </row>
    <row r="8" spans="1:4" x14ac:dyDescent="0.25">
      <c r="A8" s="47"/>
      <c r="B8" s="42" t="s">
        <v>74</v>
      </c>
      <c r="C8" s="49">
        <f>SUM(C6:C7)</f>
        <v>2570.5</v>
      </c>
      <c r="D8" s="49">
        <f>C8</f>
        <v>2570.5</v>
      </c>
    </row>
    <row r="9" spans="1:4" x14ac:dyDescent="0.25">
      <c r="A9" s="47"/>
      <c r="B9" s="50" t="s">
        <v>7</v>
      </c>
      <c r="C9" s="47"/>
      <c r="D9" s="47"/>
    </row>
    <row r="10" spans="1:4" ht="30" x14ac:dyDescent="0.25">
      <c r="A10" s="47">
        <v>1</v>
      </c>
      <c r="B10" s="41" t="s">
        <v>84</v>
      </c>
      <c r="C10" s="41">
        <v>1285.25</v>
      </c>
      <c r="D10" s="49"/>
    </row>
    <row r="11" spans="1:4" ht="30" x14ac:dyDescent="0.25">
      <c r="A11" s="47">
        <v>2</v>
      </c>
      <c r="B11" s="41" t="s">
        <v>85</v>
      </c>
      <c r="C11" s="41">
        <v>1364.25</v>
      </c>
      <c r="D11" s="49"/>
    </row>
    <row r="12" spans="1:4" ht="30" x14ac:dyDescent="0.25">
      <c r="A12" s="47">
        <v>3</v>
      </c>
      <c r="B12" s="41" t="s">
        <v>86</v>
      </c>
      <c r="C12" s="47">
        <v>1315.25</v>
      </c>
      <c r="D12" s="49"/>
    </row>
    <row r="13" spans="1:4" ht="30" x14ac:dyDescent="0.25">
      <c r="A13" s="47">
        <v>4</v>
      </c>
      <c r="B13" s="41" t="s">
        <v>87</v>
      </c>
      <c r="C13" s="47">
        <v>1284.25</v>
      </c>
      <c r="D13" s="49"/>
    </row>
    <row r="14" spans="1:4" x14ac:dyDescent="0.25">
      <c r="A14" s="47"/>
      <c r="B14" s="42" t="s">
        <v>83</v>
      </c>
      <c r="C14" s="49">
        <f>SUM(C10:C13)</f>
        <v>5249</v>
      </c>
      <c r="D14" s="49">
        <f>C14+D8</f>
        <v>7819.5</v>
      </c>
    </row>
    <row r="15" spans="1:4" x14ac:dyDescent="0.25">
      <c r="A15" s="47"/>
      <c r="B15" s="42" t="s">
        <v>3</v>
      </c>
      <c r="C15" s="47"/>
      <c r="D15" s="47"/>
    </row>
    <row r="16" spans="1:4" ht="30" x14ac:dyDescent="0.25">
      <c r="A16" s="47">
        <v>1</v>
      </c>
      <c r="B16" s="41" t="s">
        <v>101</v>
      </c>
      <c r="C16" s="47">
        <v>1285.25</v>
      </c>
      <c r="D16" s="49"/>
    </row>
    <row r="17" spans="1:4" ht="30" x14ac:dyDescent="0.25">
      <c r="A17" s="47">
        <v>2</v>
      </c>
      <c r="B17" s="41" t="s">
        <v>102</v>
      </c>
      <c r="C17" s="41">
        <v>2602.5</v>
      </c>
      <c r="D17" s="49"/>
    </row>
    <row r="18" spans="1:4" ht="30" x14ac:dyDescent="0.25">
      <c r="A18" s="47">
        <v>3</v>
      </c>
      <c r="B18" s="48" t="s">
        <v>103</v>
      </c>
      <c r="C18" s="47">
        <v>1587</v>
      </c>
      <c r="D18" s="49"/>
    </row>
    <row r="19" spans="1:4" ht="30" x14ac:dyDescent="0.25">
      <c r="A19" s="47">
        <v>4</v>
      </c>
      <c r="B19" s="48" t="s">
        <v>104</v>
      </c>
      <c r="C19" s="47">
        <v>1301.25</v>
      </c>
      <c r="D19" s="49"/>
    </row>
    <row r="20" spans="1:4" ht="30" x14ac:dyDescent="0.25">
      <c r="A20" s="47">
        <v>5</v>
      </c>
      <c r="B20" s="41" t="s">
        <v>105</v>
      </c>
      <c r="C20" s="47">
        <v>603.5</v>
      </c>
      <c r="D20" s="49"/>
    </row>
    <row r="21" spans="1:4" ht="30" x14ac:dyDescent="0.25">
      <c r="A21" s="47">
        <v>6</v>
      </c>
      <c r="B21" s="41" t="s">
        <v>106</v>
      </c>
      <c r="C21" s="47">
        <v>1488</v>
      </c>
      <c r="D21" s="49"/>
    </row>
    <row r="22" spans="1:4" x14ac:dyDescent="0.25">
      <c r="A22" s="47"/>
      <c r="B22" s="42" t="s">
        <v>98</v>
      </c>
      <c r="C22" s="49">
        <f>SUM(C16:C21)</f>
        <v>8867.5</v>
      </c>
      <c r="D22" s="49">
        <f>C22+D14</f>
        <v>16687</v>
      </c>
    </row>
    <row r="23" spans="1:4" x14ac:dyDescent="0.25">
      <c r="A23" s="47"/>
      <c r="B23" s="42" t="s">
        <v>9</v>
      </c>
      <c r="C23" s="47"/>
      <c r="D23" s="49"/>
    </row>
    <row r="24" spans="1:4" ht="30" x14ac:dyDescent="0.25">
      <c r="A24" s="47">
        <v>1</v>
      </c>
      <c r="B24" s="41" t="s">
        <v>112</v>
      </c>
      <c r="C24" s="47">
        <v>2257.75</v>
      </c>
      <c r="D24" s="49"/>
    </row>
    <row r="25" spans="1:4" ht="30" x14ac:dyDescent="0.25">
      <c r="A25" s="47">
        <v>2</v>
      </c>
      <c r="B25" s="41" t="s">
        <v>116</v>
      </c>
      <c r="C25" s="41">
        <v>1051.25</v>
      </c>
      <c r="D25" s="49"/>
    </row>
    <row r="26" spans="1:4" x14ac:dyDescent="0.25">
      <c r="A26" s="47"/>
      <c r="B26" s="50" t="s">
        <v>110</v>
      </c>
      <c r="C26" s="49">
        <f>SUM(C24:C25)</f>
        <v>3309</v>
      </c>
      <c r="D26" s="49">
        <f>C26+D22</f>
        <v>19996</v>
      </c>
    </row>
    <row r="27" spans="1:4" x14ac:dyDescent="0.25">
      <c r="A27" s="47"/>
      <c r="B27" s="50" t="s">
        <v>10</v>
      </c>
      <c r="C27" s="47"/>
      <c r="D27" s="49"/>
    </row>
    <row r="28" spans="1:4" ht="30" x14ac:dyDescent="0.25">
      <c r="A28" s="47">
        <v>1</v>
      </c>
      <c r="B28" s="41" t="s">
        <v>119</v>
      </c>
      <c r="C28" s="47">
        <v>1267.25</v>
      </c>
      <c r="D28" s="49"/>
    </row>
    <row r="29" spans="1:4" ht="30" x14ac:dyDescent="0.25">
      <c r="A29" s="47">
        <v>2</v>
      </c>
      <c r="B29" s="41" t="s">
        <v>120</v>
      </c>
      <c r="C29" s="41">
        <v>1646.25</v>
      </c>
      <c r="D29" s="49"/>
    </row>
    <row r="30" spans="1:4" x14ac:dyDescent="0.25">
      <c r="A30" s="47"/>
      <c r="B30" s="50" t="s">
        <v>121</v>
      </c>
      <c r="C30" s="49">
        <f>SUM(C28:C29)</f>
        <v>2913.5</v>
      </c>
      <c r="D30" s="49">
        <f>C30+D26</f>
        <v>22909.5</v>
      </c>
    </row>
    <row r="31" spans="1:4" x14ac:dyDescent="0.25">
      <c r="A31" s="47"/>
      <c r="B31" s="50" t="s">
        <v>11</v>
      </c>
      <c r="C31" s="47"/>
      <c r="D31" s="49"/>
    </row>
    <row r="32" spans="1:4" x14ac:dyDescent="0.25">
      <c r="A32" s="47">
        <v>1</v>
      </c>
      <c r="B32" s="48" t="s">
        <v>128</v>
      </c>
      <c r="C32" s="47">
        <v>16125.5</v>
      </c>
      <c r="D32" s="49"/>
    </row>
    <row r="33" spans="1:4" ht="45" x14ac:dyDescent="0.25">
      <c r="A33" s="47">
        <v>2</v>
      </c>
      <c r="B33" s="48" t="s">
        <v>129</v>
      </c>
      <c r="C33" s="41">
        <v>2010.25</v>
      </c>
      <c r="D33" s="49"/>
    </row>
    <row r="34" spans="1:4" x14ac:dyDescent="0.25">
      <c r="A34" s="47"/>
      <c r="B34" s="50" t="s">
        <v>125</v>
      </c>
      <c r="C34" s="47">
        <f>SUM(C32:C33)</f>
        <v>18135.75</v>
      </c>
      <c r="D34" s="49">
        <f>C34+D30</f>
        <v>41045.25</v>
      </c>
    </row>
    <row r="35" spans="1:4" x14ac:dyDescent="0.25">
      <c r="A35" s="47"/>
      <c r="B35" s="50" t="s">
        <v>13</v>
      </c>
      <c r="C35" s="47"/>
      <c r="D35" s="49"/>
    </row>
    <row r="36" spans="1:4" ht="30" x14ac:dyDescent="0.25">
      <c r="A36" s="47">
        <v>1</v>
      </c>
      <c r="B36" s="41" t="s">
        <v>142</v>
      </c>
      <c r="C36" s="47">
        <v>470.63</v>
      </c>
      <c r="D36" s="49">
        <f>C36+D34</f>
        <v>41515.879999999997</v>
      </c>
    </row>
    <row r="37" spans="1:4" x14ac:dyDescent="0.25">
      <c r="A37" s="47"/>
      <c r="B37" s="50" t="s">
        <v>14</v>
      </c>
      <c r="C37" s="47"/>
      <c r="D37" s="49"/>
    </row>
    <row r="38" spans="1:4" ht="30" x14ac:dyDescent="0.25">
      <c r="A38" s="47">
        <v>1</v>
      </c>
      <c r="B38" s="48" t="s">
        <v>119</v>
      </c>
      <c r="C38" s="41">
        <v>319.75</v>
      </c>
      <c r="D38" s="49"/>
    </row>
    <row r="39" spans="1:4" ht="30" x14ac:dyDescent="0.25">
      <c r="A39" s="47">
        <v>2</v>
      </c>
      <c r="B39" s="48" t="s">
        <v>147</v>
      </c>
      <c r="C39" s="47">
        <v>1047.5</v>
      </c>
      <c r="D39" s="49"/>
    </row>
    <row r="40" spans="1:4" ht="30" x14ac:dyDescent="0.25">
      <c r="A40" s="47">
        <v>3</v>
      </c>
      <c r="B40" s="48" t="s">
        <v>148</v>
      </c>
      <c r="C40" s="47">
        <v>1631.25</v>
      </c>
      <c r="D40" s="49"/>
    </row>
    <row r="41" spans="1:4" ht="30" x14ac:dyDescent="0.25">
      <c r="A41" s="47">
        <v>4</v>
      </c>
      <c r="B41" s="48" t="s">
        <v>149</v>
      </c>
      <c r="C41" s="47">
        <v>1286.25</v>
      </c>
      <c r="D41" s="49"/>
    </row>
    <row r="42" spans="1:4" ht="30" x14ac:dyDescent="0.25">
      <c r="A42" s="47">
        <v>5</v>
      </c>
      <c r="B42" s="48" t="s">
        <v>150</v>
      </c>
      <c r="C42" s="47">
        <v>1268.25</v>
      </c>
      <c r="D42" s="49"/>
    </row>
    <row r="43" spans="1:4" ht="30" x14ac:dyDescent="0.25">
      <c r="A43" s="47">
        <v>6</v>
      </c>
      <c r="B43" s="48" t="s">
        <v>151</v>
      </c>
      <c r="C43" s="47">
        <v>1304.25</v>
      </c>
      <c r="D43" s="49"/>
    </row>
    <row r="44" spans="1:4" x14ac:dyDescent="0.25">
      <c r="A44" s="47">
        <v>7</v>
      </c>
      <c r="B44" s="41" t="s">
        <v>152</v>
      </c>
      <c r="C44" s="47">
        <v>2363.25</v>
      </c>
      <c r="D44" s="49"/>
    </row>
    <row r="45" spans="1:4" x14ac:dyDescent="0.25">
      <c r="A45" s="47">
        <v>8</v>
      </c>
      <c r="B45" s="41" t="s">
        <v>153</v>
      </c>
      <c r="C45" s="47">
        <v>2250</v>
      </c>
      <c r="D45" s="49"/>
    </row>
    <row r="46" spans="1:4" x14ac:dyDescent="0.25">
      <c r="A46" s="47"/>
      <c r="B46" s="42" t="s">
        <v>145</v>
      </c>
      <c r="C46" s="49">
        <f>SUM(C38:C45)</f>
        <v>11470.5</v>
      </c>
      <c r="D46" s="49">
        <f>C46+D36</f>
        <v>52986.38</v>
      </c>
    </row>
    <row r="47" spans="1:4" x14ac:dyDescent="0.25">
      <c r="A47" s="47"/>
      <c r="B47" s="42" t="s">
        <v>15</v>
      </c>
      <c r="C47" s="47"/>
      <c r="D47" s="49"/>
    </row>
    <row r="48" spans="1:4" x14ac:dyDescent="0.25">
      <c r="A48" s="47">
        <v>1</v>
      </c>
      <c r="B48" s="48" t="s">
        <v>161</v>
      </c>
      <c r="C48" s="47">
        <v>319.75</v>
      </c>
      <c r="D48" s="47"/>
    </row>
    <row r="49" spans="1:4" ht="30" x14ac:dyDescent="0.25">
      <c r="A49" s="47">
        <v>2</v>
      </c>
      <c r="B49" s="41" t="s">
        <v>162</v>
      </c>
      <c r="C49" s="41">
        <f>1268.25+319.75</f>
        <v>1588</v>
      </c>
      <c r="D49" s="47"/>
    </row>
    <row r="50" spans="1:4" ht="30" x14ac:dyDescent="0.25">
      <c r="A50" s="47">
        <v>3</v>
      </c>
      <c r="B50" s="48" t="s">
        <v>163</v>
      </c>
      <c r="C50" s="47">
        <v>1928.25</v>
      </c>
      <c r="D50" s="49"/>
    </row>
    <row r="51" spans="1:4" x14ac:dyDescent="0.25">
      <c r="A51" s="47"/>
      <c r="B51" s="50" t="s">
        <v>157</v>
      </c>
      <c r="C51" s="49">
        <f>SUM(C48:C50)</f>
        <v>3836</v>
      </c>
      <c r="D51" s="49">
        <f>C51+D46</f>
        <v>56822.38</v>
      </c>
    </row>
    <row r="52" spans="1:4" x14ac:dyDescent="0.25">
      <c r="A52" s="47"/>
      <c r="B52" s="50" t="s">
        <v>16</v>
      </c>
      <c r="C52" s="49"/>
      <c r="D52" s="49"/>
    </row>
    <row r="53" spans="1:4" ht="30" x14ac:dyDescent="0.25">
      <c r="A53" s="47">
        <v>1</v>
      </c>
      <c r="B53" s="41" t="s">
        <v>167</v>
      </c>
      <c r="C53" s="47">
        <f>1313.25+1376.25+1606</f>
        <v>4295.5</v>
      </c>
      <c r="D53" s="49"/>
    </row>
    <row r="54" spans="1:4" ht="45" x14ac:dyDescent="0.25">
      <c r="A54" s="47">
        <v>2</v>
      </c>
      <c r="B54" s="41" t="s">
        <v>168</v>
      </c>
      <c r="C54" s="47">
        <f>1951+1660</f>
        <v>3611</v>
      </c>
      <c r="D54" s="49"/>
    </row>
    <row r="55" spans="1:4" x14ac:dyDescent="0.25">
      <c r="A55" s="47"/>
      <c r="B55" s="42" t="s">
        <v>169</v>
      </c>
      <c r="C55" s="49">
        <f>SUM(C53:C54)</f>
        <v>7906.5</v>
      </c>
      <c r="D55" s="49">
        <f>C55+D51</f>
        <v>64728.88</v>
      </c>
    </row>
    <row r="56" spans="1:4" x14ac:dyDescent="0.25">
      <c r="A56" s="47"/>
      <c r="B56" s="42" t="s">
        <v>17</v>
      </c>
      <c r="C56" s="47"/>
      <c r="D56" s="49"/>
    </row>
    <row r="57" spans="1:4" ht="30" x14ac:dyDescent="0.25">
      <c r="A57" s="47">
        <v>1</v>
      </c>
      <c r="B57" s="41" t="s">
        <v>176</v>
      </c>
      <c r="C57" s="47">
        <v>1467</v>
      </c>
      <c r="D57" s="49"/>
    </row>
    <row r="58" spans="1:4" x14ac:dyDescent="0.25">
      <c r="A58" s="47">
        <v>2</v>
      </c>
      <c r="B58" s="41" t="s">
        <v>128</v>
      </c>
      <c r="C58" s="47">
        <v>14937</v>
      </c>
      <c r="D58" s="49"/>
    </row>
    <row r="59" spans="1:4" x14ac:dyDescent="0.25">
      <c r="A59" s="47">
        <v>3</v>
      </c>
      <c r="B59" s="41" t="s">
        <v>177</v>
      </c>
      <c r="C59" s="47">
        <v>2706</v>
      </c>
      <c r="D59" s="49"/>
    </row>
    <row r="60" spans="1:4" x14ac:dyDescent="0.25">
      <c r="A60" s="47">
        <v>4</v>
      </c>
      <c r="B60" s="41" t="s">
        <v>178</v>
      </c>
      <c r="C60" s="47">
        <v>1880.5</v>
      </c>
      <c r="D60" s="49"/>
    </row>
    <row r="61" spans="1:4" x14ac:dyDescent="0.25">
      <c r="A61" s="47"/>
      <c r="B61" s="42" t="s">
        <v>174</v>
      </c>
      <c r="C61" s="49">
        <f>SUM(C57:C60)</f>
        <v>20990.5</v>
      </c>
      <c r="D61" s="49">
        <f>C61+D55</f>
        <v>85719.38</v>
      </c>
    </row>
    <row r="62" spans="1:4" x14ac:dyDescent="0.25">
      <c r="A62" s="47"/>
      <c r="B62" s="41"/>
      <c r="C62" s="47"/>
      <c r="D62" s="49"/>
    </row>
    <row r="63" spans="1:4" x14ac:dyDescent="0.25">
      <c r="A63" s="47"/>
      <c r="B63" s="41"/>
      <c r="C63" s="47"/>
      <c r="D63" s="49"/>
    </row>
    <row r="64" spans="1:4" x14ac:dyDescent="0.25">
      <c r="A64" s="47"/>
      <c r="B64" s="41"/>
      <c r="C64" s="47"/>
      <c r="D64" s="49"/>
    </row>
    <row r="65" spans="1:4" x14ac:dyDescent="0.25">
      <c r="A65" s="47"/>
      <c r="B65" s="41"/>
      <c r="C65" s="47"/>
      <c r="D65" s="49"/>
    </row>
    <row r="66" spans="1:4" x14ac:dyDescent="0.25">
      <c r="A66" s="47"/>
      <c r="B66" s="41"/>
      <c r="C66" s="47"/>
      <c r="D66" s="49"/>
    </row>
    <row r="67" spans="1:4" x14ac:dyDescent="0.25">
      <c r="A67" s="47"/>
      <c r="B67" s="41"/>
      <c r="C67" s="41"/>
      <c r="D67" s="49"/>
    </row>
    <row r="68" spans="1:4" x14ac:dyDescent="0.25">
      <c r="A68" s="47"/>
      <c r="B68" s="41"/>
      <c r="C68" s="47"/>
      <c r="D68" s="49"/>
    </row>
    <row r="69" spans="1:4" x14ac:dyDescent="0.25">
      <c r="A69" s="47"/>
      <c r="B69" s="41"/>
      <c r="C69" s="47"/>
      <c r="D69" s="49"/>
    </row>
    <row r="70" spans="1:4" x14ac:dyDescent="0.25">
      <c r="A70" s="29"/>
      <c r="B70" s="15"/>
      <c r="C70" s="29"/>
      <c r="D70" s="13"/>
    </row>
    <row r="71" spans="1:4" x14ac:dyDescent="0.25">
      <c r="A71" s="29"/>
      <c r="B71" s="22"/>
      <c r="C71" s="13"/>
      <c r="D71" s="13"/>
    </row>
    <row r="72" spans="1:4" x14ac:dyDescent="0.25">
      <c r="A72" s="29"/>
      <c r="B72" s="15"/>
      <c r="C72" s="29"/>
      <c r="D72" s="14"/>
    </row>
    <row r="73" spans="1:4" x14ac:dyDescent="0.25">
      <c r="A73" s="14"/>
      <c r="B73" s="22"/>
      <c r="C73" s="13"/>
      <c r="D73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3" t="s">
        <v>59</v>
      </c>
      <c r="C1" s="83"/>
      <c r="D1" s="83"/>
      <c r="E1" s="7"/>
      <c r="F1" s="7"/>
      <c r="G1" s="7"/>
      <c r="H1" s="7"/>
    </row>
    <row r="2" spans="1:8" ht="21.6" customHeight="1" x14ac:dyDescent="0.25">
      <c r="A2" s="6"/>
      <c r="B2" s="82" t="s">
        <v>33</v>
      </c>
      <c r="C2" s="82"/>
      <c r="D2" s="82"/>
      <c r="E2" s="1"/>
      <c r="F2" s="1"/>
      <c r="G2" s="1"/>
      <c r="H2" s="1"/>
    </row>
    <row r="3" spans="1:8" ht="17.25" customHeight="1" x14ac:dyDescent="0.25">
      <c r="A3" s="6"/>
      <c r="B3" s="83" t="s">
        <v>5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51"/>
      <c r="B5" s="42" t="s">
        <v>9</v>
      </c>
      <c r="C5" s="51"/>
      <c r="D5" s="51"/>
      <c r="E5" s="1"/>
      <c r="F5" s="1"/>
      <c r="G5" s="1"/>
      <c r="H5" s="1"/>
    </row>
    <row r="6" spans="1:8" x14ac:dyDescent="0.25">
      <c r="A6" s="41">
        <v>1</v>
      </c>
      <c r="B6" s="41" t="s">
        <v>115</v>
      </c>
      <c r="C6" s="52">
        <v>2532</v>
      </c>
      <c r="D6" s="42">
        <f>C6</f>
        <v>2532</v>
      </c>
    </row>
    <row r="7" spans="1:8" x14ac:dyDescent="0.25">
      <c r="A7" s="47"/>
      <c r="B7" s="49" t="s">
        <v>12</v>
      </c>
      <c r="C7" s="53"/>
      <c r="D7" s="49"/>
    </row>
    <row r="8" spans="1:8" x14ac:dyDescent="0.25">
      <c r="A8" s="47">
        <v>1</v>
      </c>
      <c r="B8" s="41" t="s">
        <v>137</v>
      </c>
      <c r="C8" s="72">
        <v>8248.5</v>
      </c>
      <c r="D8" s="54">
        <f>C8+D6</f>
        <v>10780.5</v>
      </c>
    </row>
    <row r="9" spans="1:8" x14ac:dyDescent="0.25">
      <c r="A9" s="55"/>
      <c r="B9" s="56" t="s">
        <v>15</v>
      </c>
      <c r="C9" s="49"/>
      <c r="D9" s="49"/>
    </row>
    <row r="10" spans="1:8" x14ac:dyDescent="0.25">
      <c r="A10" s="57">
        <v>1</v>
      </c>
      <c r="B10" s="64" t="s">
        <v>164</v>
      </c>
      <c r="C10" s="76">
        <v>15762</v>
      </c>
      <c r="D10" s="77">
        <f>C10+D8</f>
        <v>26542.5</v>
      </c>
    </row>
    <row r="11" spans="1:8" x14ac:dyDescent="0.25">
      <c r="A11" s="47"/>
      <c r="B11" s="41"/>
      <c r="C11" s="47"/>
      <c r="D11" s="47"/>
    </row>
    <row r="12" spans="1:8" x14ac:dyDescent="0.25">
      <c r="A12" s="47"/>
      <c r="B12" s="41"/>
      <c r="C12" s="47"/>
      <c r="D12" s="47"/>
    </row>
    <row r="13" spans="1:8" x14ac:dyDescent="0.25">
      <c r="A13" s="47"/>
      <c r="B13" s="49"/>
      <c r="C13" s="47"/>
      <c r="D13" s="49"/>
    </row>
    <row r="14" spans="1:8" x14ac:dyDescent="0.25">
      <c r="A14" s="47"/>
      <c r="B14" s="42"/>
      <c r="C14" s="60"/>
      <c r="D14" s="61"/>
    </row>
    <row r="15" spans="1:8" x14ac:dyDescent="0.25">
      <c r="A15" s="47"/>
      <c r="B15" s="47"/>
      <c r="C15" s="47"/>
      <c r="D15" s="49"/>
    </row>
    <row r="16" spans="1:8" x14ac:dyDescent="0.25">
      <c r="A16" s="47"/>
      <c r="B16" s="43"/>
      <c r="C16" s="47"/>
      <c r="D16" s="61"/>
    </row>
    <row r="17" spans="1:4" x14ac:dyDescent="0.25">
      <c r="A17" s="47"/>
      <c r="B17" s="47"/>
      <c r="C17" s="47"/>
      <c r="D17" s="49"/>
    </row>
    <row r="18" spans="1:4" x14ac:dyDescent="0.25">
      <c r="A18" s="47"/>
      <c r="B18" s="49"/>
      <c r="C18" s="47"/>
      <c r="D18" s="49"/>
    </row>
    <row r="19" spans="1:4" x14ac:dyDescent="0.25">
      <c r="A19" s="47"/>
      <c r="B19" s="47"/>
      <c r="C19" s="47"/>
      <c r="D19" s="47"/>
    </row>
    <row r="20" spans="1:4" x14ac:dyDescent="0.25">
      <c r="A20" s="47"/>
      <c r="B20" s="48"/>
      <c r="C20" s="47"/>
      <c r="D20" s="49"/>
    </row>
    <row r="21" spans="1:4" x14ac:dyDescent="0.25">
      <c r="A21" s="47"/>
      <c r="B21" s="41"/>
      <c r="C21" s="47"/>
      <c r="D21" s="47"/>
    </row>
    <row r="22" spans="1:4" x14ac:dyDescent="0.25">
      <c r="A22" s="47"/>
      <c r="B22" s="62"/>
      <c r="C22" s="60"/>
      <c r="D22" s="60"/>
    </row>
    <row r="23" spans="1:4" x14ac:dyDescent="0.25">
      <c r="A23" s="47"/>
      <c r="B23" s="50"/>
      <c r="C23" s="47"/>
      <c r="D23" s="47"/>
    </row>
    <row r="24" spans="1:4" x14ac:dyDescent="0.25">
      <c r="A24" s="47"/>
      <c r="B24" s="41"/>
      <c r="C24" s="47"/>
      <c r="D24" s="61"/>
    </row>
    <row r="25" spans="1:4" x14ac:dyDescent="0.25">
      <c r="A25" s="47"/>
      <c r="B25" s="62"/>
      <c r="C25" s="49"/>
      <c r="D25" s="49"/>
    </row>
    <row r="26" spans="1:4" x14ac:dyDescent="0.25">
      <c r="A26" s="47"/>
      <c r="B26" s="48"/>
      <c r="C26" s="49"/>
      <c r="D26" s="49"/>
    </row>
    <row r="27" spans="1:4" x14ac:dyDescent="0.25">
      <c r="A27" s="47"/>
      <c r="B27" s="50"/>
      <c r="C27" s="49"/>
      <c r="D27" s="49"/>
    </row>
    <row r="28" spans="1:4" x14ac:dyDescent="0.25">
      <c r="A28" s="47"/>
      <c r="B28" s="48"/>
      <c r="C28" s="47"/>
      <c r="D28" s="47"/>
    </row>
    <row r="29" spans="1:4" x14ac:dyDescent="0.25">
      <c r="A29" s="47"/>
      <c r="B29" s="48"/>
      <c r="C29" s="47"/>
      <c r="D29" s="47"/>
    </row>
    <row r="30" spans="1:4" ht="15" customHeight="1" x14ac:dyDescent="0.25">
      <c r="A30" s="47"/>
      <c r="B30" s="48"/>
      <c r="C30" s="47"/>
      <c r="D30" s="47"/>
    </row>
    <row r="31" spans="1:4" x14ac:dyDescent="0.25">
      <c r="A31" s="47"/>
      <c r="B31" s="48"/>
      <c r="C31" s="47"/>
      <c r="D31" s="49"/>
    </row>
    <row r="32" spans="1:4" x14ac:dyDescent="0.25">
      <c r="A32" s="47"/>
      <c r="B32" s="48"/>
      <c r="C32" s="47"/>
      <c r="D32" s="49"/>
    </row>
    <row r="33" spans="1:4" x14ac:dyDescent="0.25">
      <c r="A33" s="47"/>
      <c r="B33" s="48"/>
      <c r="C33" s="49"/>
      <c r="D33" s="49"/>
    </row>
    <row r="34" spans="1:4" x14ac:dyDescent="0.25">
      <c r="A34" s="47"/>
      <c r="B34" s="48"/>
      <c r="C34" s="47"/>
      <c r="D34" s="49"/>
    </row>
    <row r="35" spans="1:4" x14ac:dyDescent="0.25">
      <c r="A35" s="47"/>
      <c r="B35" s="48"/>
      <c r="C35" s="49"/>
      <c r="D35" s="49"/>
    </row>
    <row r="36" spans="1:4" x14ac:dyDescent="0.25">
      <c r="A36" s="47"/>
      <c r="B36" s="48"/>
      <c r="C36" s="47"/>
      <c r="D36" s="49"/>
    </row>
    <row r="37" spans="1:4" x14ac:dyDescent="0.25">
      <c r="A37" s="47"/>
      <c r="B37" s="48"/>
      <c r="C37" s="47"/>
      <c r="D37" s="49"/>
    </row>
    <row r="38" spans="1:4" x14ac:dyDescent="0.25">
      <c r="A38" s="47"/>
      <c r="B38" s="48"/>
      <c r="C38" s="49"/>
      <c r="D38" s="49">
        <f>D26+C38</f>
        <v>0</v>
      </c>
    </row>
    <row r="39" spans="1:4" x14ac:dyDescent="0.25">
      <c r="A39" s="47"/>
      <c r="B39" s="50"/>
      <c r="C39" s="49"/>
      <c r="D39" s="49"/>
    </row>
    <row r="40" spans="1:4" x14ac:dyDescent="0.25">
      <c r="A40" s="47"/>
      <c r="B40" s="62"/>
      <c r="C40" s="47"/>
      <c r="D40" s="49"/>
    </row>
    <row r="41" spans="1:4" x14ac:dyDescent="0.25">
      <c r="A41" s="47"/>
      <c r="B41" s="62"/>
      <c r="C41" s="47"/>
      <c r="D41" s="49"/>
    </row>
    <row r="42" spans="1:4" x14ac:dyDescent="0.25">
      <c r="A42" s="47"/>
      <c r="B42" s="62"/>
      <c r="C42" s="47"/>
      <c r="D42" s="49"/>
    </row>
    <row r="43" spans="1:4" x14ac:dyDescent="0.25">
      <c r="A43" s="47"/>
      <c r="B43" s="62"/>
      <c r="C43" s="47"/>
      <c r="D43" s="49">
        <f>D38+C43</f>
        <v>0</v>
      </c>
    </row>
    <row r="44" spans="1:4" x14ac:dyDescent="0.25">
      <c r="A44" s="47"/>
      <c r="B44" s="62"/>
      <c r="C44" s="47"/>
      <c r="D44" s="49"/>
    </row>
    <row r="45" spans="1:4" x14ac:dyDescent="0.25">
      <c r="A45" s="47"/>
      <c r="B45" s="62"/>
      <c r="C45" s="47"/>
      <c r="D45" s="49">
        <f>D43+C45</f>
        <v>0</v>
      </c>
    </row>
    <row r="46" spans="1:4" x14ac:dyDescent="0.25">
      <c r="A46" s="47"/>
      <c r="B46" s="63"/>
      <c r="C46" s="49"/>
      <c r="D46" s="45"/>
    </row>
    <row r="47" spans="1:4" x14ac:dyDescent="0.25">
      <c r="A47" s="47"/>
      <c r="B47" s="62"/>
      <c r="C47" s="47"/>
      <c r="D47" s="49">
        <f>D45+C47</f>
        <v>0</v>
      </c>
    </row>
    <row r="48" spans="1:4" x14ac:dyDescent="0.25">
      <c r="A48" s="47"/>
      <c r="B48" s="63"/>
      <c r="C48" s="49"/>
      <c r="D48" s="49"/>
    </row>
    <row r="49" spans="1:4" x14ac:dyDescent="0.25">
      <c r="A49" s="47"/>
      <c r="B49" s="63"/>
      <c r="C49" s="47"/>
      <c r="D49" s="47"/>
    </row>
    <row r="50" spans="1:4" x14ac:dyDescent="0.25">
      <c r="A50" s="47"/>
      <c r="B50" s="62"/>
      <c r="C50" s="47"/>
      <c r="D50" s="47"/>
    </row>
    <row r="51" spans="1:4" x14ac:dyDescent="0.25">
      <c r="A51" s="14"/>
      <c r="B51" s="16"/>
      <c r="C51" s="13"/>
      <c r="D5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5" sqref="A5:D10"/>
    </sheetView>
  </sheetViews>
  <sheetFormatPr defaultRowHeight="15" x14ac:dyDescent="0.25"/>
  <cols>
    <col min="1" max="1" width="5.140625" customWidth="1"/>
    <col min="2" max="2" width="45.28515625" customWidth="1"/>
    <col min="4" max="4" width="9.42578125" bestFit="1" customWidth="1"/>
  </cols>
  <sheetData>
    <row r="1" spans="1:4" ht="15.75" x14ac:dyDescent="0.25">
      <c r="A1" s="1"/>
      <c r="B1" s="83" t="s">
        <v>59</v>
      </c>
      <c r="C1" s="83"/>
      <c r="D1" s="83"/>
    </row>
    <row r="2" spans="1:4" ht="15.75" x14ac:dyDescent="0.25">
      <c r="A2" s="6"/>
      <c r="B2" s="82" t="s">
        <v>33</v>
      </c>
      <c r="C2" s="82"/>
      <c r="D2" s="82"/>
    </row>
    <row r="3" spans="1:4" ht="15.75" x14ac:dyDescent="0.25">
      <c r="A3" s="6"/>
      <c r="B3" s="83" t="s">
        <v>37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51"/>
      <c r="B5" s="42"/>
      <c r="C5" s="51"/>
      <c r="D5" s="51"/>
    </row>
    <row r="6" spans="1:4" x14ac:dyDescent="0.25">
      <c r="A6" s="51"/>
      <c r="B6" s="41"/>
      <c r="C6" s="70"/>
      <c r="D6" s="51"/>
    </row>
    <row r="7" spans="1:4" x14ac:dyDescent="0.25">
      <c r="A7" s="51"/>
      <c r="B7" s="42"/>
      <c r="C7" s="70"/>
      <c r="D7" s="51"/>
    </row>
    <row r="8" spans="1:4" x14ac:dyDescent="0.25">
      <c r="A8" s="51"/>
      <c r="B8" s="41"/>
      <c r="C8" s="71"/>
      <c r="D8" s="51"/>
    </row>
    <row r="9" spans="1:4" x14ac:dyDescent="0.25">
      <c r="A9" s="42"/>
      <c r="B9" s="42"/>
      <c r="C9" s="71"/>
      <c r="D9" s="42"/>
    </row>
    <row r="10" spans="1:4" x14ac:dyDescent="0.25">
      <c r="A10" s="42"/>
      <c r="B10" s="42"/>
      <c r="C10" s="71"/>
      <c r="D10" s="42"/>
    </row>
    <row r="11" spans="1:4" x14ac:dyDescent="0.25">
      <c r="A11" s="42"/>
      <c r="B11" s="41"/>
      <c r="C11" s="71"/>
      <c r="D11" s="42"/>
    </row>
    <row r="12" spans="1:4" x14ac:dyDescent="0.25">
      <c r="A12" s="49"/>
      <c r="B12" s="49"/>
      <c r="C12" s="72"/>
      <c r="D12" s="49"/>
    </row>
    <row r="13" spans="1:4" x14ac:dyDescent="0.25">
      <c r="A13" s="47"/>
      <c r="B13" s="41"/>
      <c r="C13" s="53"/>
      <c r="D13" s="73"/>
    </row>
    <row r="14" spans="1:4" x14ac:dyDescent="0.25">
      <c r="A14" s="55"/>
      <c r="B14" s="56"/>
      <c r="C14" s="49"/>
      <c r="D14" s="49"/>
    </row>
    <row r="15" spans="1:4" x14ac:dyDescent="0.25">
      <c r="A15" s="57"/>
      <c r="B15" s="74"/>
      <c r="C15" s="58"/>
      <c r="D15" s="59"/>
    </row>
    <row r="16" spans="1:4" x14ac:dyDescent="0.25">
      <c r="A16" s="47"/>
      <c r="B16" s="41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47"/>
      <c r="C18" s="47"/>
      <c r="D18" s="47"/>
    </row>
    <row r="19" spans="1:4" x14ac:dyDescent="0.25">
      <c r="A19" s="47"/>
      <c r="B19" s="49"/>
      <c r="C19" s="49"/>
      <c r="D19" s="49"/>
    </row>
    <row r="20" spans="1:4" x14ac:dyDescent="0.25">
      <c r="A20" s="47"/>
      <c r="B20" s="49"/>
      <c r="C20" s="47"/>
      <c r="D20" s="47"/>
    </row>
    <row r="21" spans="1:4" x14ac:dyDescent="0.25">
      <c r="A21" s="47"/>
      <c r="B21" s="43"/>
      <c r="C21" s="47"/>
      <c r="D21" s="47"/>
    </row>
    <row r="22" spans="1:4" x14ac:dyDescent="0.25">
      <c r="A22" s="47"/>
      <c r="B22" s="47"/>
      <c r="C22" s="47"/>
      <c r="D22" s="47"/>
    </row>
    <row r="23" spans="1:4" x14ac:dyDescent="0.25">
      <c r="A23" s="47"/>
      <c r="B23" s="49"/>
      <c r="C23" s="49"/>
      <c r="D23" s="49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8"/>
      <c r="C25" s="47"/>
      <c r="D25" s="47"/>
    </row>
    <row r="26" spans="1:4" x14ac:dyDescent="0.25">
      <c r="A26" s="47"/>
      <c r="B26" s="41"/>
      <c r="C26" s="47"/>
      <c r="D26" s="47"/>
    </row>
    <row r="27" spans="1:4" x14ac:dyDescent="0.25">
      <c r="A27" s="47"/>
      <c r="B27" s="49"/>
      <c r="C27" s="49"/>
      <c r="D27" s="49"/>
    </row>
    <row r="28" spans="1:4" x14ac:dyDescent="0.25">
      <c r="A28" s="47"/>
      <c r="B28" s="63"/>
      <c r="C28" s="47"/>
      <c r="D28" s="47"/>
    </row>
    <row r="29" spans="1:4" x14ac:dyDescent="0.25">
      <c r="A29" s="47"/>
      <c r="B29" s="48"/>
      <c r="C29" s="47"/>
      <c r="D29" s="47"/>
    </row>
    <row r="30" spans="1:4" x14ac:dyDescent="0.25">
      <c r="A30" s="47"/>
      <c r="B30" s="41"/>
      <c r="C30" s="47"/>
      <c r="D30" s="49"/>
    </row>
    <row r="31" spans="1:4" x14ac:dyDescent="0.25">
      <c r="A31" s="47"/>
      <c r="B31" s="63"/>
      <c r="C31" s="49"/>
      <c r="D31" s="49"/>
    </row>
    <row r="32" spans="1:4" x14ac:dyDescent="0.25">
      <c r="A32" s="47"/>
      <c r="B32" s="62"/>
      <c r="C32" s="47"/>
      <c r="D32" s="47"/>
    </row>
    <row r="33" spans="1:4" x14ac:dyDescent="0.25">
      <c r="A33" s="47"/>
      <c r="B33" s="63"/>
      <c r="C33" s="49"/>
      <c r="D33" s="49"/>
    </row>
    <row r="34" spans="1:4" x14ac:dyDescent="0.25">
      <c r="A34" s="47"/>
      <c r="B34" s="63"/>
      <c r="C34" s="47"/>
      <c r="D34" s="47"/>
    </row>
    <row r="35" spans="1:4" x14ac:dyDescent="0.25">
      <c r="A35" s="47"/>
      <c r="B35" s="62"/>
      <c r="C35" s="47"/>
      <c r="D35" s="47"/>
    </row>
    <row r="36" spans="1:4" x14ac:dyDescent="0.25">
      <c r="A36" s="47"/>
      <c r="B36" s="63"/>
      <c r="C36" s="49"/>
      <c r="D36" s="49"/>
    </row>
    <row r="37" spans="1:4" x14ac:dyDescent="0.25">
      <c r="A37" s="45"/>
      <c r="B37" s="45"/>
      <c r="C37" s="45"/>
      <c r="D37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workbookViewId="0">
      <selection activeCell="M10" sqref="M10"/>
    </sheetView>
  </sheetViews>
  <sheetFormatPr defaultRowHeight="15" x14ac:dyDescent="0.2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7.28515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 x14ac:dyDescent="0.25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x14ac:dyDescent="0.2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2" customFormat="1" ht="20.25" customHeight="1" x14ac:dyDescent="0.25">
      <c r="A3" s="9"/>
      <c r="B3" s="23" t="s">
        <v>2</v>
      </c>
      <c r="C3" s="23" t="s">
        <v>7</v>
      </c>
      <c r="D3" s="23" t="s">
        <v>3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18" t="s">
        <v>18</v>
      </c>
    </row>
    <row r="4" spans="1:14" ht="39.75" customHeight="1" x14ac:dyDescent="0.35">
      <c r="A4" s="24" t="s">
        <v>30</v>
      </c>
      <c r="B4" s="19">
        <f>B5+B6+B8</f>
        <v>70700.100000000006</v>
      </c>
      <c r="C4" s="19">
        <f t="shared" ref="C4:N4" si="0">C5+C6+C8</f>
        <v>82430.100000000006</v>
      </c>
      <c r="D4" s="19">
        <f t="shared" si="0"/>
        <v>74195.100000000006</v>
      </c>
      <c r="E4" s="19">
        <f>E5+E6+E7+E8</f>
        <v>70700.100000000006</v>
      </c>
      <c r="F4" s="19">
        <f t="shared" si="0"/>
        <v>70700.100000000006</v>
      </c>
      <c r="G4" s="19">
        <f t="shared" si="0"/>
        <v>70700.100000000006</v>
      </c>
      <c r="H4" s="19">
        <f t="shared" si="0"/>
        <v>70700.100000000006</v>
      </c>
      <c r="I4" s="19">
        <f t="shared" si="0"/>
        <v>70700.100000000006</v>
      </c>
      <c r="J4" s="19">
        <f t="shared" si="0"/>
        <v>70700.100000000006</v>
      </c>
      <c r="K4" s="19">
        <f t="shared" si="0"/>
        <v>70700.100000000006</v>
      </c>
      <c r="L4" s="19">
        <f t="shared" si="0"/>
        <v>70700.100000000006</v>
      </c>
      <c r="M4" s="19">
        <f t="shared" si="0"/>
        <v>70700.100000000006</v>
      </c>
      <c r="N4" s="19">
        <f t="shared" si="0"/>
        <v>863626.20000000019</v>
      </c>
    </row>
    <row r="5" spans="1:14" ht="39" customHeight="1" x14ac:dyDescent="0.35">
      <c r="A5" s="24" t="s">
        <v>19</v>
      </c>
      <c r="B5" s="20">
        <v>36267.78</v>
      </c>
      <c r="C5" s="20">
        <v>36267.78</v>
      </c>
      <c r="D5" s="20">
        <v>36267.78</v>
      </c>
      <c r="E5" s="20">
        <v>36267.78</v>
      </c>
      <c r="F5" s="20">
        <v>36267.78</v>
      </c>
      <c r="G5" s="20">
        <v>36267.78</v>
      </c>
      <c r="H5" s="69">
        <v>36267.78</v>
      </c>
      <c r="I5" s="69">
        <v>36267.78</v>
      </c>
      <c r="J5" s="69">
        <v>36267.78</v>
      </c>
      <c r="K5" s="20">
        <v>36267.78</v>
      </c>
      <c r="L5" s="20">
        <v>36267.78</v>
      </c>
      <c r="M5" s="20">
        <v>36267.78</v>
      </c>
      <c r="N5" s="20">
        <f t="shared" ref="N5:N23" si="1">SUM(B5:M5)</f>
        <v>435213.3600000001</v>
      </c>
    </row>
    <row r="6" spans="1:14" ht="44.25" customHeight="1" x14ac:dyDescent="0.35">
      <c r="A6" s="24" t="s">
        <v>56</v>
      </c>
      <c r="B6" s="20">
        <v>34432.32</v>
      </c>
      <c r="C6" s="20">
        <v>34432.32</v>
      </c>
      <c r="D6" s="20">
        <v>34432.32</v>
      </c>
      <c r="E6" s="20">
        <v>34432.32</v>
      </c>
      <c r="F6" s="20">
        <v>34432.32</v>
      </c>
      <c r="G6" s="20">
        <v>34432.32</v>
      </c>
      <c r="H6" s="69">
        <v>34432.32</v>
      </c>
      <c r="I6" s="69">
        <v>34432.32</v>
      </c>
      <c r="J6" s="69">
        <v>34432.32</v>
      </c>
      <c r="K6" s="20">
        <v>34432.32</v>
      </c>
      <c r="L6" s="20">
        <v>34432.32</v>
      </c>
      <c r="M6" s="20">
        <v>34432.32</v>
      </c>
      <c r="N6" s="20">
        <f>SUM(B6:M6)</f>
        <v>413187.84000000003</v>
      </c>
    </row>
    <row r="7" spans="1:14" ht="44.25" customHeight="1" x14ac:dyDescent="0.35">
      <c r="A7" s="24" t="s">
        <v>61</v>
      </c>
      <c r="B7" s="20"/>
      <c r="C7" s="20"/>
      <c r="D7" s="20"/>
      <c r="E7" s="20"/>
      <c r="F7" s="20"/>
      <c r="G7" s="20"/>
      <c r="H7" s="69"/>
      <c r="I7" s="69"/>
      <c r="J7" s="69"/>
      <c r="K7" s="20"/>
      <c r="L7" s="20"/>
      <c r="M7" s="20"/>
      <c r="N7" s="20"/>
    </row>
    <row r="8" spans="1:14" ht="44.25" customHeight="1" x14ac:dyDescent="0.35">
      <c r="A8" s="24" t="s">
        <v>36</v>
      </c>
      <c r="B8" s="20"/>
      <c r="C8" s="20">
        <v>11730</v>
      </c>
      <c r="D8" s="20">
        <v>3495</v>
      </c>
      <c r="E8" s="20"/>
      <c r="F8" s="20"/>
      <c r="G8" s="20"/>
      <c r="H8" s="69"/>
      <c r="I8" s="69"/>
      <c r="J8" s="69"/>
      <c r="K8" s="20"/>
      <c r="L8" s="20"/>
      <c r="M8" s="20"/>
      <c r="N8" s="20">
        <f>SUM(B8:M8)</f>
        <v>15225</v>
      </c>
    </row>
    <row r="9" spans="1:14" ht="36" customHeight="1" x14ac:dyDescent="0.35">
      <c r="A9" s="25" t="s">
        <v>20</v>
      </c>
      <c r="B9" s="19">
        <f>B10+B11+B12+B13</f>
        <v>26791.97</v>
      </c>
      <c r="C9" s="19">
        <f t="shared" ref="C9:M9" si="2">C10+C11+C12+C13</f>
        <v>19506.010000000002</v>
      </c>
      <c r="D9" s="19">
        <f t="shared" si="2"/>
        <v>32797.93</v>
      </c>
      <c r="E9" s="19">
        <f t="shared" si="2"/>
        <v>21549.65</v>
      </c>
      <c r="F9" s="19">
        <f t="shared" si="2"/>
        <v>18738.07</v>
      </c>
      <c r="G9" s="19">
        <f>G10+G11+G12+G13</f>
        <v>36458.47</v>
      </c>
      <c r="H9" s="31">
        <f>H10+H11+H12+H13</f>
        <v>3569.55</v>
      </c>
      <c r="I9" s="31">
        <f t="shared" si="2"/>
        <v>2705.1000000000004</v>
      </c>
      <c r="J9" s="31">
        <f>J10+J11+J12+J13</f>
        <v>20985.86</v>
      </c>
      <c r="K9" s="19">
        <f t="shared" si="2"/>
        <v>15088.34</v>
      </c>
      <c r="L9" s="19">
        <f t="shared" si="2"/>
        <v>10993.03</v>
      </c>
      <c r="M9" s="19">
        <f t="shared" si="2"/>
        <v>31674.03</v>
      </c>
      <c r="N9" s="19">
        <f t="shared" si="1"/>
        <v>240858.00999999998</v>
      </c>
    </row>
    <row r="10" spans="1:14" ht="40.5" customHeight="1" x14ac:dyDescent="0.35">
      <c r="A10" s="24" t="s">
        <v>21</v>
      </c>
      <c r="B10" s="20">
        <v>19381</v>
      </c>
      <c r="C10" s="20">
        <v>1899</v>
      </c>
      <c r="D10" s="20">
        <v>7546.5</v>
      </c>
      <c r="E10" s="20">
        <v>4272.75</v>
      </c>
      <c r="F10" s="20">
        <v>949.5</v>
      </c>
      <c r="G10" s="20">
        <v>4010.5</v>
      </c>
      <c r="H10" s="69"/>
      <c r="I10" s="69">
        <v>845.06</v>
      </c>
      <c r="J10" s="69">
        <v>3165</v>
      </c>
      <c r="K10" s="20">
        <v>2617.5</v>
      </c>
      <c r="L10" s="20">
        <v>633</v>
      </c>
      <c r="M10" s="20">
        <v>7597</v>
      </c>
      <c r="N10" s="31">
        <f t="shared" si="1"/>
        <v>52916.81</v>
      </c>
    </row>
    <row r="11" spans="1:14" ht="45.75" customHeight="1" x14ac:dyDescent="0.35">
      <c r="A11" s="24" t="s">
        <v>22</v>
      </c>
      <c r="B11" s="21">
        <v>1266</v>
      </c>
      <c r="C11" s="20">
        <v>7596</v>
      </c>
      <c r="D11" s="20">
        <v>14400.75</v>
      </c>
      <c r="E11" s="20">
        <f>2624+6000</f>
        <v>8624</v>
      </c>
      <c r="F11" s="20">
        <v>12500</v>
      </c>
      <c r="G11" s="20">
        <v>6379.5</v>
      </c>
      <c r="H11" s="69">
        <v>1788.25</v>
      </c>
      <c r="I11" s="69"/>
      <c r="J11" s="69">
        <v>2194</v>
      </c>
      <c r="K11" s="20">
        <v>5262.25</v>
      </c>
      <c r="L11" s="20">
        <v>1266</v>
      </c>
      <c r="M11" s="20">
        <v>1899</v>
      </c>
      <c r="N11" s="19">
        <f t="shared" si="1"/>
        <v>63175.75</v>
      </c>
    </row>
    <row r="12" spans="1:14" ht="45.75" customHeight="1" x14ac:dyDescent="0.35">
      <c r="A12" s="30" t="s">
        <v>34</v>
      </c>
      <c r="B12" s="21">
        <v>2570.5</v>
      </c>
      <c r="C12" s="20">
        <v>5249</v>
      </c>
      <c r="D12" s="20">
        <v>8867.5</v>
      </c>
      <c r="E12" s="20">
        <v>3309</v>
      </c>
      <c r="F12" s="20">
        <v>2913.5</v>
      </c>
      <c r="G12" s="20">
        <v>18135.75</v>
      </c>
      <c r="H12" s="69"/>
      <c r="I12" s="69">
        <v>470.63</v>
      </c>
      <c r="J12" s="69">
        <v>11470.5</v>
      </c>
      <c r="K12" s="20">
        <v>3836</v>
      </c>
      <c r="L12" s="20">
        <v>7906.5</v>
      </c>
      <c r="M12" s="20">
        <v>20990.5</v>
      </c>
      <c r="N12" s="19">
        <f t="shared" si="1"/>
        <v>85719.38</v>
      </c>
    </row>
    <row r="13" spans="1:14" ht="21.75" customHeight="1" x14ac:dyDescent="0.35">
      <c r="A13" s="24" t="s">
        <v>23</v>
      </c>
      <c r="B13" s="20">
        <v>3574.47</v>
      </c>
      <c r="C13" s="20">
        <v>4762.01</v>
      </c>
      <c r="D13" s="20">
        <v>1983.18</v>
      </c>
      <c r="E13" s="20">
        <v>5343.9</v>
      </c>
      <c r="F13" s="20">
        <v>2375.0700000000002</v>
      </c>
      <c r="G13" s="20">
        <v>7932.72</v>
      </c>
      <c r="H13" s="69">
        <v>1781.3</v>
      </c>
      <c r="I13" s="69">
        <v>1389.41</v>
      </c>
      <c r="J13" s="69">
        <v>4156.3599999999997</v>
      </c>
      <c r="K13" s="20">
        <v>3372.59</v>
      </c>
      <c r="L13" s="20">
        <v>1187.53</v>
      </c>
      <c r="M13" s="20">
        <v>1187.53</v>
      </c>
      <c r="N13" s="20">
        <f t="shared" si="1"/>
        <v>39046.069999999992</v>
      </c>
    </row>
    <row r="14" spans="1:14" ht="23.25" customHeight="1" x14ac:dyDescent="0.35">
      <c r="A14" s="25" t="s">
        <v>24</v>
      </c>
      <c r="B14" s="19">
        <f>B15+B16+B17</f>
        <v>4267.5</v>
      </c>
      <c r="C14" s="19">
        <f t="shared" ref="C14:N14" si="3">C15+C16+C17</f>
        <v>38092.5</v>
      </c>
      <c r="D14" s="19">
        <f t="shared" si="3"/>
        <v>0</v>
      </c>
      <c r="E14" s="19">
        <f t="shared" si="3"/>
        <v>180584</v>
      </c>
      <c r="F14" s="19">
        <f t="shared" si="3"/>
        <v>0</v>
      </c>
      <c r="G14" s="19">
        <f t="shared" si="3"/>
        <v>58554</v>
      </c>
      <c r="H14" s="31">
        <f t="shared" si="3"/>
        <v>474111</v>
      </c>
      <c r="I14" s="31">
        <f t="shared" si="3"/>
        <v>0</v>
      </c>
      <c r="J14" s="31">
        <f t="shared" si="3"/>
        <v>0</v>
      </c>
      <c r="K14" s="19">
        <f t="shared" si="3"/>
        <v>15762</v>
      </c>
      <c r="L14" s="19">
        <f t="shared" si="3"/>
        <v>0</v>
      </c>
      <c r="M14" s="19">
        <f t="shared" si="3"/>
        <v>26960.5</v>
      </c>
      <c r="N14" s="19">
        <f t="shared" si="3"/>
        <v>798331.5</v>
      </c>
    </row>
    <row r="15" spans="1:14" ht="42" customHeight="1" x14ac:dyDescent="0.35">
      <c r="A15" s="24" t="s">
        <v>25</v>
      </c>
      <c r="B15" s="20">
        <v>4267.5</v>
      </c>
      <c r="C15" s="20">
        <v>38092.5</v>
      </c>
      <c r="D15" s="20"/>
      <c r="E15" s="20">
        <v>178052</v>
      </c>
      <c r="F15" s="20"/>
      <c r="G15" s="20">
        <v>58554</v>
      </c>
      <c r="H15" s="69">
        <v>465862.5</v>
      </c>
      <c r="I15" s="69"/>
      <c r="J15" s="69"/>
      <c r="K15" s="20"/>
      <c r="L15" s="20"/>
      <c r="M15" s="20">
        <v>26960.5</v>
      </c>
      <c r="N15" s="20">
        <f t="shared" si="1"/>
        <v>771789</v>
      </c>
    </row>
    <row r="16" spans="1:14" ht="40.5" customHeight="1" x14ac:dyDescent="0.35">
      <c r="A16" s="24" t="s">
        <v>26</v>
      </c>
      <c r="B16" s="20"/>
      <c r="C16" s="20"/>
      <c r="D16" s="20"/>
      <c r="E16" s="20">
        <v>2532</v>
      </c>
      <c r="F16" s="20"/>
      <c r="G16" s="20"/>
      <c r="H16" s="69">
        <v>8248.5</v>
      </c>
      <c r="I16" s="69"/>
      <c r="J16" s="69"/>
      <c r="K16" s="20">
        <v>15762</v>
      </c>
      <c r="L16" s="20"/>
      <c r="M16" s="20"/>
      <c r="N16" s="69">
        <f t="shared" si="1"/>
        <v>26542.5</v>
      </c>
    </row>
    <row r="17" spans="1:14" ht="40.5" customHeight="1" x14ac:dyDescent="0.35">
      <c r="A17" s="30" t="s">
        <v>35</v>
      </c>
      <c r="B17" s="20"/>
      <c r="C17" s="20"/>
      <c r="D17" s="20"/>
      <c r="E17" s="20"/>
      <c r="F17" s="20"/>
      <c r="G17" s="20"/>
      <c r="H17" s="69"/>
      <c r="I17" s="69"/>
      <c r="J17" s="69"/>
      <c r="K17" s="20"/>
      <c r="L17" s="20"/>
      <c r="M17" s="20"/>
      <c r="N17" s="20">
        <f t="shared" si="1"/>
        <v>0</v>
      </c>
    </row>
    <row r="18" spans="1:14" ht="40.5" customHeight="1" x14ac:dyDescent="0.35">
      <c r="A18" s="39" t="s">
        <v>49</v>
      </c>
      <c r="B18" s="20"/>
      <c r="C18" s="20"/>
      <c r="D18" s="20"/>
      <c r="E18" s="20"/>
      <c r="F18" s="20"/>
      <c r="G18" s="20">
        <v>6035</v>
      </c>
      <c r="H18" s="69">
        <v>6864</v>
      </c>
      <c r="I18" s="69"/>
      <c r="J18" s="69"/>
      <c r="K18" s="20"/>
      <c r="L18" s="20"/>
      <c r="M18" s="20"/>
      <c r="N18" s="19">
        <f t="shared" si="1"/>
        <v>12899</v>
      </c>
    </row>
    <row r="19" spans="1:14" ht="40.5" customHeight="1" x14ac:dyDescent="0.35">
      <c r="A19" s="25" t="s">
        <v>52</v>
      </c>
      <c r="B19" s="19">
        <f>B20+B21+B22</f>
        <v>39240.11</v>
      </c>
      <c r="C19" s="19">
        <f t="shared" ref="C19:M19" si="4">C20+C21+C22</f>
        <v>11742.45</v>
      </c>
      <c r="D19" s="19">
        <f t="shared" si="4"/>
        <v>35191.94</v>
      </c>
      <c r="E19" s="19">
        <f t="shared" si="4"/>
        <v>-2264.2200000000003</v>
      </c>
      <c r="F19" s="19">
        <f t="shared" si="4"/>
        <v>21485.46</v>
      </c>
      <c r="G19" s="19">
        <f t="shared" si="4"/>
        <v>17863.64</v>
      </c>
      <c r="H19" s="31">
        <f t="shared" si="4"/>
        <v>20348.43</v>
      </c>
      <c r="I19" s="31">
        <f t="shared" si="4"/>
        <v>1854.2000000000003</v>
      </c>
      <c r="J19" s="31">
        <f t="shared" si="4"/>
        <v>10947.119999999999</v>
      </c>
      <c r="K19" s="19">
        <f t="shared" si="4"/>
        <v>22621.279999999999</v>
      </c>
      <c r="L19" s="19">
        <f t="shared" si="4"/>
        <v>15914.16</v>
      </c>
      <c r="M19" s="19">
        <f t="shared" si="4"/>
        <v>4990.13</v>
      </c>
      <c r="N19" s="19">
        <f t="shared" ref="N19:N22" si="5">SUM(B19:M19)</f>
        <v>199934.7</v>
      </c>
    </row>
    <row r="20" spans="1:14" ht="40.5" customHeight="1" x14ac:dyDescent="0.35">
      <c r="A20" s="24" t="s">
        <v>53</v>
      </c>
      <c r="B20" s="20">
        <v>13247.65</v>
      </c>
      <c r="C20" s="20">
        <v>9883.64</v>
      </c>
      <c r="D20" s="20">
        <v>4882.28</v>
      </c>
      <c r="E20" s="20">
        <v>-4346.42</v>
      </c>
      <c r="F20" s="20">
        <v>18278.78</v>
      </c>
      <c r="G20" s="20">
        <v>9943.18</v>
      </c>
      <c r="H20" s="69">
        <v>3334.24</v>
      </c>
      <c r="I20" s="69">
        <v>-7293.65</v>
      </c>
      <c r="J20" s="69">
        <v>1101.49</v>
      </c>
      <c r="K20" s="20">
        <v>5358.6</v>
      </c>
      <c r="L20" s="20">
        <v>6460.09</v>
      </c>
      <c r="M20" s="20">
        <v>-6519.63</v>
      </c>
      <c r="N20" s="20">
        <f t="shared" si="5"/>
        <v>54330.249999999993</v>
      </c>
    </row>
    <row r="21" spans="1:14" ht="40.5" customHeight="1" x14ac:dyDescent="0.35">
      <c r="A21" s="24" t="s">
        <v>54</v>
      </c>
      <c r="B21" s="20">
        <v>8181.5</v>
      </c>
      <c r="C21" s="20">
        <v>8181.5</v>
      </c>
      <c r="D21" s="20">
        <v>8181.5</v>
      </c>
      <c r="E21" s="20">
        <v>8181.5</v>
      </c>
      <c r="F21" s="20">
        <v>8181.5</v>
      </c>
      <c r="G21" s="20">
        <v>8181.5</v>
      </c>
      <c r="H21" s="69">
        <v>8181.5</v>
      </c>
      <c r="I21" s="69">
        <v>8181.5</v>
      </c>
      <c r="J21" s="69">
        <v>8181.5</v>
      </c>
      <c r="K21" s="20">
        <v>8181.5</v>
      </c>
      <c r="L21" s="20">
        <v>8181.5</v>
      </c>
      <c r="M21" s="20">
        <v>8181.5</v>
      </c>
      <c r="N21" s="20">
        <f t="shared" si="5"/>
        <v>98178</v>
      </c>
    </row>
    <row r="22" spans="1:14" ht="40.5" customHeight="1" x14ac:dyDescent="0.35">
      <c r="A22" s="30" t="s">
        <v>55</v>
      </c>
      <c r="B22" s="20">
        <v>17810.96</v>
      </c>
      <c r="C22" s="20">
        <v>-6322.69</v>
      </c>
      <c r="D22" s="20">
        <v>22128.16</v>
      </c>
      <c r="E22" s="20">
        <v>-6099.3</v>
      </c>
      <c r="F22" s="20">
        <v>-4974.82</v>
      </c>
      <c r="G22" s="20">
        <v>-261.04000000000002</v>
      </c>
      <c r="H22" s="69">
        <v>8832.69</v>
      </c>
      <c r="I22" s="69">
        <v>966.35</v>
      </c>
      <c r="J22" s="69">
        <v>1664.13</v>
      </c>
      <c r="K22" s="20">
        <v>9081.18</v>
      </c>
      <c r="L22" s="20">
        <v>1272.57</v>
      </c>
      <c r="M22" s="20">
        <v>3328.26</v>
      </c>
      <c r="N22" s="20">
        <f t="shared" si="5"/>
        <v>47426.45</v>
      </c>
    </row>
    <row r="23" spans="1:14" ht="39.75" customHeight="1" x14ac:dyDescent="0.35">
      <c r="A23" s="25" t="s">
        <v>57</v>
      </c>
      <c r="B23" s="19">
        <v>37237.199999999997</v>
      </c>
      <c r="C23" s="19">
        <v>37237.199999999997</v>
      </c>
      <c r="D23" s="19">
        <v>37237.199999999997</v>
      </c>
      <c r="E23" s="19">
        <v>37237.199999999997</v>
      </c>
      <c r="F23" s="19">
        <v>37237.199999999997</v>
      </c>
      <c r="G23" s="19">
        <v>37237.199999999997</v>
      </c>
      <c r="H23" s="31">
        <v>37237.199999999997</v>
      </c>
      <c r="I23" s="31">
        <v>37237.199999999997</v>
      </c>
      <c r="J23" s="31">
        <v>37237.199999999997</v>
      </c>
      <c r="K23" s="19">
        <v>37237.199999999997</v>
      </c>
      <c r="L23" s="19">
        <v>37237.199999999997</v>
      </c>
      <c r="M23" s="19">
        <v>37237.199999999997</v>
      </c>
      <c r="N23" s="19">
        <f t="shared" si="1"/>
        <v>446846.40000000008</v>
      </c>
    </row>
    <row r="24" spans="1:14" ht="22.5" customHeight="1" x14ac:dyDescent="0.35">
      <c r="A24" s="25" t="s">
        <v>27</v>
      </c>
      <c r="B24" s="31">
        <f>B4+B9+B14+B18+B23+B19</f>
        <v>178236.88</v>
      </c>
      <c r="C24" s="31">
        <f t="shared" ref="C24:N24" si="6">C4+C9+C14+C18+C23+C19</f>
        <v>189008.26</v>
      </c>
      <c r="D24" s="31">
        <f t="shared" si="6"/>
        <v>179422.16999999998</v>
      </c>
      <c r="E24" s="31">
        <f t="shared" si="6"/>
        <v>307806.73000000004</v>
      </c>
      <c r="F24" s="31">
        <f t="shared" si="6"/>
        <v>148160.83000000002</v>
      </c>
      <c r="G24" s="31">
        <f t="shared" si="6"/>
        <v>226848.41000000003</v>
      </c>
      <c r="H24" s="31">
        <f t="shared" si="6"/>
        <v>612830.28</v>
      </c>
      <c r="I24" s="31">
        <f t="shared" si="6"/>
        <v>112496.6</v>
      </c>
      <c r="J24" s="31">
        <f>J4+J9+J14+J18+J23+J19</f>
        <v>139870.28</v>
      </c>
      <c r="K24" s="31">
        <f t="shared" si="6"/>
        <v>161408.92000000001</v>
      </c>
      <c r="L24" s="31">
        <f t="shared" si="6"/>
        <v>134844.49</v>
      </c>
      <c r="M24" s="31">
        <f t="shared" si="6"/>
        <v>171561.96000000002</v>
      </c>
      <c r="N24" s="31">
        <f t="shared" si="6"/>
        <v>2562495.8100000005</v>
      </c>
    </row>
    <row r="25" spans="1:14" ht="15.75" x14ac:dyDescent="0.25">
      <c r="A25" s="85" t="s">
        <v>58</v>
      </c>
      <c r="B25" s="85"/>
      <c r="C25" s="85"/>
      <c r="D25" s="26"/>
      <c r="E25" s="26"/>
      <c r="F25" s="26"/>
      <c r="G25" s="33"/>
      <c r="H25" s="26"/>
      <c r="I25" s="26"/>
      <c r="J25" s="26"/>
      <c r="K25" s="26"/>
      <c r="L25" s="86" t="s">
        <v>31</v>
      </c>
      <c r="M25" s="86"/>
      <c r="N25" s="86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85" t="s">
        <v>29</v>
      </c>
      <c r="B27" s="85"/>
      <c r="C27" s="85"/>
      <c r="D27" s="26"/>
      <c r="E27" s="26"/>
      <c r="F27" s="26"/>
      <c r="G27" s="26"/>
      <c r="H27" s="26"/>
      <c r="I27" s="26"/>
      <c r="J27" s="26"/>
      <c r="K27" s="26"/>
      <c r="L27" s="86" t="s">
        <v>38</v>
      </c>
      <c r="M27" s="86"/>
      <c r="N27" s="8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D25" sqref="D25"/>
    </sheetView>
  </sheetViews>
  <sheetFormatPr defaultRowHeight="15" x14ac:dyDescent="0.2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 x14ac:dyDescent="0.35">
      <c r="A1" s="1"/>
      <c r="B1" s="83" t="s">
        <v>78</v>
      </c>
      <c r="C1" s="83"/>
      <c r="D1" s="83"/>
      <c r="E1" s="7"/>
      <c r="F1" s="7"/>
      <c r="G1" s="7"/>
      <c r="H1" s="7"/>
    </row>
    <row r="2" spans="1:8" ht="15.75" x14ac:dyDescent="0.25">
      <c r="A2" s="6"/>
      <c r="B2" s="82" t="s">
        <v>33</v>
      </c>
      <c r="C2" s="82"/>
      <c r="D2" s="82"/>
      <c r="E2" s="1"/>
      <c r="F2" s="1"/>
      <c r="G2" s="1"/>
      <c r="H2" s="1"/>
    </row>
    <row r="3" spans="1:8" ht="15.75" x14ac:dyDescent="0.25">
      <c r="A3" s="6"/>
      <c r="B3" s="83" t="s">
        <v>6</v>
      </c>
      <c r="C3" s="83"/>
      <c r="D3" s="83"/>
      <c r="E3" s="1"/>
      <c r="F3" s="1"/>
      <c r="G3" s="1"/>
      <c r="H3" s="1"/>
    </row>
    <row r="4" spans="1:8" ht="30" x14ac:dyDescent="0.25">
      <c r="A4" s="28"/>
      <c r="B4" s="38" t="s">
        <v>0</v>
      </c>
      <c r="C4" s="28" t="s">
        <v>1</v>
      </c>
      <c r="D4" s="38" t="s">
        <v>28</v>
      </c>
      <c r="E4" s="1"/>
      <c r="F4" s="1"/>
      <c r="G4" s="1"/>
      <c r="H4" s="1"/>
    </row>
    <row r="5" spans="1:8" x14ac:dyDescent="0.25">
      <c r="A5" s="41"/>
      <c r="B5" s="42" t="s">
        <v>2</v>
      </c>
      <c r="C5" s="41"/>
      <c r="D5" s="38"/>
      <c r="E5" s="1"/>
      <c r="F5" s="1"/>
      <c r="G5" s="1"/>
      <c r="H5" s="1"/>
    </row>
    <row r="6" spans="1:8" ht="30" x14ac:dyDescent="0.25">
      <c r="A6" s="41">
        <v>1</v>
      </c>
      <c r="B6" s="41" t="s">
        <v>79</v>
      </c>
      <c r="C6" s="41">
        <v>4267.5</v>
      </c>
      <c r="D6" s="67">
        <f>C6</f>
        <v>4267.5</v>
      </c>
      <c r="E6" s="1"/>
      <c r="F6" s="1"/>
      <c r="G6" s="1"/>
      <c r="H6" s="1"/>
    </row>
    <row r="7" spans="1:8" x14ac:dyDescent="0.25">
      <c r="A7" s="41"/>
      <c r="B7" s="42" t="s">
        <v>7</v>
      </c>
      <c r="C7" s="41"/>
      <c r="D7" s="41"/>
      <c r="E7" s="1"/>
      <c r="F7" s="1"/>
      <c r="G7" s="1"/>
      <c r="H7" s="1"/>
    </row>
    <row r="8" spans="1:8" s="1" customFormat="1" ht="30" x14ac:dyDescent="0.25">
      <c r="A8" s="41">
        <v>1</v>
      </c>
      <c r="B8" s="41" t="s">
        <v>88</v>
      </c>
      <c r="C8" s="41">
        <v>26343.5</v>
      </c>
      <c r="D8" s="42"/>
    </row>
    <row r="9" spans="1:8" s="1" customFormat="1" ht="30" x14ac:dyDescent="0.25">
      <c r="A9" s="41">
        <v>2</v>
      </c>
      <c r="B9" s="41" t="s">
        <v>89</v>
      </c>
      <c r="C9" s="41">
        <v>11749</v>
      </c>
      <c r="D9" s="41"/>
    </row>
    <row r="10" spans="1:8" s="5" customFormat="1" x14ac:dyDescent="0.25">
      <c r="A10" s="41"/>
      <c r="B10" s="42" t="s">
        <v>83</v>
      </c>
      <c r="C10" s="42">
        <f>SUM(C8:C9)</f>
        <v>38092.5</v>
      </c>
      <c r="D10" s="42">
        <f>C10+D6</f>
        <v>42360</v>
      </c>
    </row>
    <row r="11" spans="1:8" x14ac:dyDescent="0.25">
      <c r="A11" s="41"/>
      <c r="B11" s="42" t="s">
        <v>9</v>
      </c>
      <c r="C11" s="41"/>
      <c r="D11" s="42"/>
    </row>
    <row r="12" spans="1:8" ht="30" x14ac:dyDescent="0.25">
      <c r="A12" s="41">
        <v>1</v>
      </c>
      <c r="B12" s="43" t="s">
        <v>113</v>
      </c>
      <c r="C12" s="41">
        <v>65994</v>
      </c>
      <c r="D12" s="42"/>
    </row>
    <row r="13" spans="1:8" s="5" customFormat="1" ht="30" x14ac:dyDescent="0.25">
      <c r="A13" s="47">
        <v>2</v>
      </c>
      <c r="B13" s="41" t="s">
        <v>114</v>
      </c>
      <c r="C13" s="47">
        <v>112058</v>
      </c>
      <c r="D13" s="61"/>
    </row>
    <row r="14" spans="1:8" x14ac:dyDescent="0.25">
      <c r="A14" s="47"/>
      <c r="B14" s="42" t="s">
        <v>110</v>
      </c>
      <c r="C14" s="49">
        <f>SUM(C12:C13)</f>
        <v>178052</v>
      </c>
      <c r="D14" s="61">
        <f>C14+D10</f>
        <v>220412</v>
      </c>
    </row>
    <row r="15" spans="1:8" x14ac:dyDescent="0.25">
      <c r="A15" s="47"/>
      <c r="B15" s="42" t="s">
        <v>11</v>
      </c>
      <c r="C15" s="47"/>
      <c r="D15" s="61"/>
    </row>
    <row r="16" spans="1:8" x14ac:dyDescent="0.25">
      <c r="A16" s="47">
        <v>1</v>
      </c>
      <c r="B16" s="41" t="s">
        <v>132</v>
      </c>
      <c r="C16" s="49">
        <v>58554</v>
      </c>
      <c r="D16" s="61">
        <f>C16+D14</f>
        <v>278966</v>
      </c>
    </row>
    <row r="17" spans="1:4" x14ac:dyDescent="0.25">
      <c r="A17" s="47"/>
      <c r="B17" s="42" t="s">
        <v>12</v>
      </c>
      <c r="C17" s="47"/>
      <c r="D17" s="49"/>
    </row>
    <row r="18" spans="1:4" ht="30" x14ac:dyDescent="0.25">
      <c r="A18" s="47">
        <v>1</v>
      </c>
      <c r="B18" s="41" t="s">
        <v>134</v>
      </c>
      <c r="C18" s="47">
        <v>450740</v>
      </c>
      <c r="D18" s="61"/>
    </row>
    <row r="19" spans="1:4" x14ac:dyDescent="0.25">
      <c r="A19" s="47">
        <v>2</v>
      </c>
      <c r="B19" s="41" t="s">
        <v>135</v>
      </c>
      <c r="C19" s="47">
        <v>15122.5</v>
      </c>
      <c r="D19" s="47"/>
    </row>
    <row r="20" spans="1:4" x14ac:dyDescent="0.25">
      <c r="A20" s="47"/>
      <c r="B20" s="42" t="s">
        <v>136</v>
      </c>
      <c r="C20" s="49">
        <f>SUM(C18:C19)</f>
        <v>465862.5</v>
      </c>
      <c r="D20" s="61">
        <f>C20+D16</f>
        <v>744828.5</v>
      </c>
    </row>
    <row r="21" spans="1:4" x14ac:dyDescent="0.25">
      <c r="A21" s="47"/>
      <c r="B21" s="42" t="s">
        <v>17</v>
      </c>
      <c r="C21" s="47"/>
      <c r="D21" s="47"/>
    </row>
    <row r="22" spans="1:4" x14ac:dyDescent="0.25">
      <c r="A22" s="47">
        <v>1</v>
      </c>
      <c r="B22" s="41" t="s">
        <v>179</v>
      </c>
      <c r="C22" s="47">
        <v>5831</v>
      </c>
      <c r="D22" s="61"/>
    </row>
    <row r="23" spans="1:4" x14ac:dyDescent="0.25">
      <c r="A23" s="47">
        <v>2</v>
      </c>
      <c r="B23" s="41" t="s">
        <v>180</v>
      </c>
      <c r="C23" s="47">
        <v>21129.5</v>
      </c>
      <c r="D23" s="49"/>
    </row>
    <row r="24" spans="1:4" x14ac:dyDescent="0.25">
      <c r="A24" s="47"/>
      <c r="B24" s="42" t="s">
        <v>174</v>
      </c>
      <c r="C24" s="49">
        <f>SUM(C22:C23)</f>
        <v>26960.5</v>
      </c>
      <c r="D24" s="61">
        <f>C24+D20</f>
        <v>771789</v>
      </c>
    </row>
    <row r="25" spans="1:4" x14ac:dyDescent="0.25">
      <c r="A25" s="47"/>
      <c r="B25" s="42"/>
      <c r="C25" s="47"/>
      <c r="D25" s="47"/>
    </row>
    <row r="26" spans="1:4" x14ac:dyDescent="0.25">
      <c r="A26" s="47"/>
      <c r="B26" s="41"/>
      <c r="C26" s="47"/>
      <c r="D26" s="61"/>
    </row>
    <row r="27" spans="1:4" x14ac:dyDescent="0.25">
      <c r="A27" s="47"/>
      <c r="B27" s="41"/>
      <c r="C27" s="47"/>
      <c r="D27" s="61"/>
    </row>
    <row r="28" spans="1:4" x14ac:dyDescent="0.25">
      <c r="A28" s="47"/>
      <c r="B28" s="48"/>
      <c r="C28" s="47"/>
      <c r="D28" s="61"/>
    </row>
    <row r="29" spans="1:4" x14ac:dyDescent="0.25">
      <c r="A29" s="47"/>
      <c r="B29" s="48"/>
      <c r="C29" s="47"/>
      <c r="D29" s="47"/>
    </row>
    <row r="30" spans="1:4" x14ac:dyDescent="0.25">
      <c r="A30" s="47"/>
      <c r="B30" s="48"/>
      <c r="C30" s="47"/>
      <c r="D30" s="49"/>
    </row>
    <row r="31" spans="1:4" x14ac:dyDescent="0.25">
      <c r="A31" s="47"/>
      <c r="B31" s="50"/>
      <c r="C31" s="47"/>
      <c r="D31" s="47"/>
    </row>
    <row r="32" spans="1:4" x14ac:dyDescent="0.25">
      <c r="A32" s="47"/>
      <c r="B32" s="48"/>
      <c r="C32" s="47"/>
      <c r="D32" s="47"/>
    </row>
    <row r="33" spans="1:4" x14ac:dyDescent="0.25">
      <c r="A33" s="47"/>
      <c r="B33" s="50"/>
      <c r="C33" s="49"/>
      <c r="D33" s="49"/>
    </row>
    <row r="34" spans="1:4" x14ac:dyDescent="0.25">
      <c r="A34" s="47"/>
      <c r="B34" s="50"/>
      <c r="C34" s="47"/>
      <c r="D34" s="47"/>
    </row>
    <row r="35" spans="1:4" x14ac:dyDescent="0.25">
      <c r="A35" s="47"/>
      <c r="B35" s="48"/>
      <c r="C35" s="47"/>
      <c r="D35" s="49"/>
    </row>
    <row r="36" spans="1:4" x14ac:dyDescent="0.25">
      <c r="A36" s="47"/>
      <c r="B36" s="50"/>
      <c r="C36" s="49"/>
      <c r="D36" s="49"/>
    </row>
    <row r="37" spans="1:4" x14ac:dyDescent="0.25">
      <c r="A37" s="47"/>
      <c r="B37" s="48"/>
      <c r="C37" s="47"/>
      <c r="D37" s="47"/>
    </row>
    <row r="38" spans="1:4" x14ac:dyDescent="0.25">
      <c r="A38" s="47"/>
      <c r="B38" s="50"/>
      <c r="C38" s="49"/>
      <c r="D38" s="49"/>
    </row>
    <row r="39" spans="1:4" x14ac:dyDescent="0.25">
      <c r="A39" s="45"/>
      <c r="B39" s="45"/>
      <c r="C39" s="45"/>
      <c r="D39" s="4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C15" sqref="C15"/>
    </sheetView>
  </sheetViews>
  <sheetFormatPr defaultRowHeight="15" x14ac:dyDescent="0.25"/>
  <cols>
    <col min="1" max="1" width="3.7109375" customWidth="1"/>
    <col min="2" max="2" width="5.85546875" customWidth="1"/>
    <col min="3" max="3" width="46" customWidth="1"/>
    <col min="4" max="4" width="9.5703125" customWidth="1"/>
    <col min="5" max="5" width="22" customWidth="1"/>
  </cols>
  <sheetData>
    <row r="1" spans="1:5" ht="15.75" x14ac:dyDescent="0.25">
      <c r="B1" s="40" t="s">
        <v>51</v>
      </c>
      <c r="C1" s="40"/>
      <c r="D1" s="40"/>
      <c r="E1" s="40"/>
    </row>
    <row r="2" spans="1:5" x14ac:dyDescent="0.25">
      <c r="C2" t="s">
        <v>48</v>
      </c>
    </row>
    <row r="3" spans="1:5" x14ac:dyDescent="0.25">
      <c r="B3" t="s">
        <v>39</v>
      </c>
    </row>
    <row r="4" spans="1:5" x14ac:dyDescent="0.25">
      <c r="A4" s="34" t="s">
        <v>40</v>
      </c>
      <c r="B4" s="34" t="s">
        <v>40</v>
      </c>
      <c r="C4" s="34"/>
      <c r="D4" s="34" t="s">
        <v>41</v>
      </c>
      <c r="E4" s="34" t="s">
        <v>42</v>
      </c>
    </row>
    <row r="5" spans="1:5" x14ac:dyDescent="0.25">
      <c r="A5" s="35" t="s">
        <v>43</v>
      </c>
      <c r="B5" s="35" t="s">
        <v>44</v>
      </c>
      <c r="C5" s="35" t="s">
        <v>45</v>
      </c>
      <c r="D5" s="35" t="s">
        <v>46</v>
      </c>
      <c r="E5" s="35" t="s">
        <v>47</v>
      </c>
    </row>
    <row r="6" spans="1:5" x14ac:dyDescent="0.25">
      <c r="A6" s="14">
        <v>1</v>
      </c>
      <c r="B6" s="14"/>
      <c r="C6" s="36"/>
      <c r="D6" s="36"/>
      <c r="E6" s="36"/>
    </row>
    <row r="7" spans="1:5" x14ac:dyDescent="0.25">
      <c r="A7" s="14">
        <v>2</v>
      </c>
      <c r="B7" s="14"/>
      <c r="C7" s="36"/>
      <c r="D7" s="36"/>
      <c r="E7" s="36"/>
    </row>
    <row r="8" spans="1:5" x14ac:dyDescent="0.25">
      <c r="A8" s="14">
        <v>3</v>
      </c>
      <c r="B8" s="14"/>
      <c r="C8" s="36"/>
      <c r="D8" s="36"/>
      <c r="E8" s="36"/>
    </row>
    <row r="9" spans="1:5" x14ac:dyDescent="0.25">
      <c r="A9" s="14">
        <v>4</v>
      </c>
      <c r="B9" s="14"/>
      <c r="C9" s="36"/>
      <c r="D9" s="36"/>
      <c r="E9" s="36"/>
    </row>
    <row r="10" spans="1:5" x14ac:dyDescent="0.25">
      <c r="A10" s="14">
        <v>5</v>
      </c>
      <c r="B10" s="14"/>
      <c r="C10" s="36"/>
      <c r="D10" s="36"/>
      <c r="E10" s="36"/>
    </row>
    <row r="11" spans="1:5" x14ac:dyDescent="0.25">
      <c r="A11" s="14">
        <v>6</v>
      </c>
      <c r="B11" s="14"/>
      <c r="C11" s="36"/>
      <c r="D11" s="36"/>
      <c r="E11" s="36"/>
    </row>
    <row r="12" spans="1:5" x14ac:dyDescent="0.25">
      <c r="A12" s="14">
        <v>7</v>
      </c>
      <c r="B12" s="14"/>
      <c r="C12" s="36"/>
      <c r="D12" s="36"/>
      <c r="E12" s="36"/>
    </row>
    <row r="13" spans="1:5" x14ac:dyDescent="0.25">
      <c r="A13" s="14">
        <v>8</v>
      </c>
      <c r="B13" s="14"/>
      <c r="C13" s="36"/>
      <c r="D13" s="36"/>
      <c r="E13" s="36"/>
    </row>
    <row r="14" spans="1:5" x14ac:dyDescent="0.25">
      <c r="A14" s="14">
        <v>9</v>
      </c>
      <c r="B14" s="14"/>
      <c r="C14" s="36"/>
      <c r="D14" s="36"/>
      <c r="E14" s="36"/>
    </row>
    <row r="15" spans="1:5" x14ac:dyDescent="0.25">
      <c r="A15" s="14">
        <v>10</v>
      </c>
      <c r="B15" s="14"/>
      <c r="C15" s="36"/>
      <c r="D15" s="36"/>
      <c r="E15" s="36"/>
    </row>
    <row r="16" spans="1:5" x14ac:dyDescent="0.25">
      <c r="A16" s="14">
        <v>11</v>
      </c>
      <c r="B16" s="14"/>
      <c r="C16" s="36"/>
      <c r="D16" s="36"/>
      <c r="E16" s="36"/>
    </row>
    <row r="17" spans="1:5" x14ac:dyDescent="0.25">
      <c r="A17" s="14">
        <v>12</v>
      </c>
      <c r="B17" s="14"/>
      <c r="C17" s="36"/>
      <c r="D17" s="36"/>
      <c r="E17" s="36"/>
    </row>
    <row r="18" spans="1:5" x14ac:dyDescent="0.25">
      <c r="A18" s="14">
        <v>13</v>
      </c>
      <c r="B18" s="14"/>
      <c r="C18" s="36"/>
      <c r="D18" s="36"/>
      <c r="E18" s="36"/>
    </row>
    <row r="19" spans="1:5" x14ac:dyDescent="0.25">
      <c r="A19" s="14">
        <v>14</v>
      </c>
      <c r="B19" s="14"/>
      <c r="C19" s="36"/>
      <c r="D19" s="36"/>
      <c r="E19" s="36"/>
    </row>
    <row r="20" spans="1:5" x14ac:dyDescent="0.25">
      <c r="A20" s="14">
        <v>15</v>
      </c>
      <c r="B20" s="14"/>
      <c r="C20" s="36"/>
      <c r="D20" s="36"/>
      <c r="E20" s="36"/>
    </row>
    <row r="21" spans="1:5" x14ac:dyDescent="0.25">
      <c r="A21" s="14">
        <v>16</v>
      </c>
      <c r="B21" s="14"/>
      <c r="C21" s="36"/>
      <c r="D21" s="36"/>
      <c r="E21" s="36"/>
    </row>
    <row r="22" spans="1:5" x14ac:dyDescent="0.25">
      <c r="A22" s="14">
        <v>17</v>
      </c>
      <c r="B22" s="14"/>
      <c r="C22" s="36"/>
      <c r="D22" s="36"/>
      <c r="E22" s="36"/>
    </row>
    <row r="23" spans="1:5" x14ac:dyDescent="0.25">
      <c r="A23" s="14">
        <v>18</v>
      </c>
      <c r="B23" s="14"/>
      <c r="C23" s="36"/>
      <c r="D23" s="36"/>
      <c r="E23" s="36"/>
    </row>
    <row r="24" spans="1:5" x14ac:dyDescent="0.25">
      <c r="A24" s="14">
        <v>19</v>
      </c>
      <c r="B24" s="14"/>
      <c r="C24" s="36"/>
      <c r="D24" s="36"/>
      <c r="E24" s="36"/>
    </row>
    <row r="25" spans="1:5" x14ac:dyDescent="0.25">
      <c r="A25" s="14">
        <v>20</v>
      </c>
      <c r="B25" s="14"/>
      <c r="C25" s="36"/>
      <c r="D25" s="36"/>
      <c r="E25" s="36"/>
    </row>
    <row r="26" spans="1:5" x14ac:dyDescent="0.25">
      <c r="A26" s="14">
        <v>21</v>
      </c>
      <c r="B26" s="14"/>
      <c r="C26" s="36"/>
      <c r="D26" s="36"/>
      <c r="E26" s="36"/>
    </row>
    <row r="27" spans="1:5" x14ac:dyDescent="0.25">
      <c r="A27" s="14">
        <v>22</v>
      </c>
      <c r="B27" s="14"/>
      <c r="C27" s="36"/>
      <c r="D27" s="36"/>
      <c r="E27" s="36"/>
    </row>
    <row r="28" spans="1:5" x14ac:dyDescent="0.25">
      <c r="A28" s="14">
        <v>23</v>
      </c>
      <c r="B28" s="14"/>
      <c r="C28" s="36"/>
      <c r="D28" s="36"/>
      <c r="E28" s="36"/>
    </row>
    <row r="29" spans="1:5" x14ac:dyDescent="0.25">
      <c r="A29" s="14">
        <v>24</v>
      </c>
      <c r="B29" s="14"/>
      <c r="C29" s="36"/>
      <c r="D29" s="36"/>
      <c r="E29" s="36"/>
    </row>
    <row r="30" spans="1:5" x14ac:dyDescent="0.25">
      <c r="A30" s="14">
        <v>25</v>
      </c>
      <c r="B30" s="14"/>
      <c r="C30" s="36"/>
      <c r="D30" s="36"/>
      <c r="E30" s="36"/>
    </row>
    <row r="31" spans="1:5" x14ac:dyDescent="0.25">
      <c r="A31" s="14">
        <v>26</v>
      </c>
      <c r="B31" s="14"/>
      <c r="C31" s="36"/>
      <c r="D31" s="36"/>
      <c r="E31" s="36"/>
    </row>
    <row r="32" spans="1:5" x14ac:dyDescent="0.25">
      <c r="A32" s="14">
        <v>27</v>
      </c>
      <c r="B32" s="14"/>
      <c r="C32" s="36"/>
      <c r="D32" s="36"/>
      <c r="E32" s="36"/>
    </row>
    <row r="33" spans="1:5" x14ac:dyDescent="0.25">
      <c r="A33" s="14">
        <v>28</v>
      </c>
      <c r="B33" s="14"/>
      <c r="C33" s="36"/>
      <c r="D33" s="36"/>
      <c r="E33" s="36"/>
    </row>
    <row r="34" spans="1:5" x14ac:dyDescent="0.25">
      <c r="A34" s="14">
        <v>29</v>
      </c>
      <c r="B34" s="14"/>
      <c r="C34" s="36"/>
      <c r="D34" s="36"/>
      <c r="E34" s="36"/>
    </row>
    <row r="35" spans="1:5" x14ac:dyDescent="0.25">
      <c r="A35" s="14">
        <v>30</v>
      </c>
      <c r="B35" s="14"/>
      <c r="C35" s="36"/>
      <c r="D35" s="36"/>
      <c r="E35" s="36"/>
    </row>
    <row r="36" spans="1:5" x14ac:dyDescent="0.25">
      <c r="A36" s="14">
        <v>31</v>
      </c>
      <c r="B36" s="14"/>
      <c r="C36" s="36"/>
      <c r="D36" s="36"/>
      <c r="E36" s="36"/>
    </row>
    <row r="37" spans="1:5" x14ac:dyDescent="0.25">
      <c r="A37" s="14">
        <v>32</v>
      </c>
      <c r="B37" s="14"/>
      <c r="C37" s="36"/>
      <c r="D37" s="36"/>
      <c r="E37" s="36"/>
    </row>
    <row r="38" spans="1:5" x14ac:dyDescent="0.25">
      <c r="A38" s="14"/>
      <c r="B38" s="14"/>
      <c r="C38" s="36"/>
      <c r="D38" s="36"/>
      <c r="E38" s="36"/>
    </row>
    <row r="39" spans="1:5" x14ac:dyDescent="0.25">
      <c r="A39" s="14"/>
      <c r="B39" s="14"/>
      <c r="C39" s="36"/>
      <c r="D39" s="36"/>
      <c r="E39" s="36"/>
    </row>
    <row r="40" spans="1:5" x14ac:dyDescent="0.25">
      <c r="A40" s="14"/>
      <c r="B40" s="14"/>
      <c r="C40" s="36"/>
      <c r="D40" s="36"/>
      <c r="E40" s="36"/>
    </row>
    <row r="41" spans="1:5" x14ac:dyDescent="0.25">
      <c r="A41" s="14"/>
      <c r="B41" s="14"/>
      <c r="C41" s="36"/>
      <c r="D41" s="36"/>
      <c r="E41" s="36"/>
    </row>
    <row r="42" spans="1:5" x14ac:dyDescent="0.25">
      <c r="A42" s="14"/>
      <c r="B42" s="14"/>
      <c r="C42" s="36"/>
      <c r="D42" s="36"/>
      <c r="E42" s="36"/>
    </row>
    <row r="43" spans="1:5" x14ac:dyDescent="0.25">
      <c r="A43" s="14"/>
      <c r="B43" s="14"/>
      <c r="C43" s="36"/>
      <c r="D43" s="36"/>
      <c r="E43" s="36"/>
    </row>
    <row r="44" spans="1:5" x14ac:dyDescent="0.25">
      <c r="A44" s="14"/>
      <c r="B44" s="14"/>
      <c r="C44" s="36"/>
      <c r="D44" s="36"/>
      <c r="E44" s="36"/>
    </row>
    <row r="45" spans="1:5" x14ac:dyDescent="0.25">
      <c r="A45" s="14"/>
      <c r="B45" s="14"/>
      <c r="C45" s="36"/>
      <c r="D45" s="36"/>
      <c r="E45" s="36"/>
    </row>
    <row r="46" spans="1:5" x14ac:dyDescent="0.25">
      <c r="C46" s="37"/>
      <c r="D46" s="37"/>
      <c r="E46" s="37"/>
    </row>
    <row r="47" spans="1:5" x14ac:dyDescent="0.25">
      <c r="C47" s="37"/>
      <c r="D47" s="37"/>
      <c r="E47" s="37"/>
    </row>
    <row r="48" spans="1:5" x14ac:dyDescent="0.25">
      <c r="C48" s="37"/>
      <c r="D48" s="37"/>
      <c r="E48" s="37"/>
    </row>
    <row r="49" spans="3:5" x14ac:dyDescent="0.25">
      <c r="C49" s="37"/>
      <c r="D49" s="37"/>
      <c r="E49" s="37"/>
    </row>
    <row r="50" spans="3:5" x14ac:dyDescent="0.25">
      <c r="C50" s="37"/>
      <c r="D50" s="37"/>
      <c r="E50" s="37"/>
    </row>
    <row r="51" spans="3:5" x14ac:dyDescent="0.25">
      <c r="C51" s="37"/>
      <c r="D51" s="37"/>
      <c r="E51" s="3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10" sqref="B10:C10"/>
    </sheetView>
  </sheetViews>
  <sheetFormatPr defaultRowHeight="15" x14ac:dyDescent="0.25"/>
  <cols>
    <col min="1" max="1" width="5.28515625" customWidth="1"/>
    <col min="2" max="2" width="54.7109375" customWidth="1"/>
    <col min="3" max="3" width="10.5703125" customWidth="1"/>
    <col min="4" max="4" width="11.42578125" customWidth="1"/>
  </cols>
  <sheetData>
    <row r="1" spans="1:4" ht="15.75" x14ac:dyDescent="0.25">
      <c r="A1" s="1"/>
      <c r="B1" s="83" t="s">
        <v>60</v>
      </c>
      <c r="C1" s="83"/>
      <c r="D1" s="83"/>
    </row>
    <row r="2" spans="1:4" ht="15.75" x14ac:dyDescent="0.25">
      <c r="A2" s="6"/>
      <c r="B2" s="82" t="s">
        <v>33</v>
      </c>
      <c r="C2" s="82"/>
      <c r="D2" s="82"/>
    </row>
    <row r="3" spans="1:4" ht="15.75" x14ac:dyDescent="0.25">
      <c r="A3" s="6"/>
      <c r="B3" s="83" t="s">
        <v>50</v>
      </c>
      <c r="C3" s="83"/>
      <c r="D3" s="83"/>
    </row>
    <row r="4" spans="1:4" ht="30" x14ac:dyDescent="0.25">
      <c r="A4" s="28"/>
      <c r="B4" s="38" t="s">
        <v>0</v>
      </c>
      <c r="C4" s="28" t="s">
        <v>1</v>
      </c>
      <c r="D4" s="38" t="s">
        <v>28</v>
      </c>
    </row>
    <row r="5" spans="1:4" x14ac:dyDescent="0.25">
      <c r="A5" s="41"/>
      <c r="B5" s="65" t="s">
        <v>11</v>
      </c>
      <c r="C5" s="41"/>
      <c r="D5" s="66"/>
    </row>
    <row r="6" spans="1:4" x14ac:dyDescent="0.25">
      <c r="A6" s="41">
        <v>1</v>
      </c>
      <c r="B6" s="43" t="s">
        <v>130</v>
      </c>
      <c r="C6" s="41">
        <v>5334</v>
      </c>
      <c r="D6" s="67"/>
    </row>
    <row r="7" spans="1:4" x14ac:dyDescent="0.25">
      <c r="A7" s="41">
        <v>2</v>
      </c>
      <c r="B7" s="43" t="s">
        <v>131</v>
      </c>
      <c r="C7" s="42">
        <v>701</v>
      </c>
      <c r="D7" s="41"/>
    </row>
    <row r="8" spans="1:4" x14ac:dyDescent="0.25">
      <c r="A8" s="41"/>
      <c r="B8" s="65" t="s">
        <v>125</v>
      </c>
      <c r="C8" s="41">
        <f>SUM(C6:C7)</f>
        <v>6035</v>
      </c>
      <c r="D8" s="42">
        <f>C8</f>
        <v>6035</v>
      </c>
    </row>
    <row r="9" spans="1:4" x14ac:dyDescent="0.25">
      <c r="A9" s="41"/>
      <c r="B9" s="65" t="s">
        <v>12</v>
      </c>
      <c r="C9" s="41"/>
      <c r="D9" s="42"/>
    </row>
    <row r="10" spans="1:4" x14ac:dyDescent="0.25">
      <c r="A10" s="41">
        <v>1</v>
      </c>
      <c r="B10" s="41" t="s">
        <v>138</v>
      </c>
      <c r="C10" s="41">
        <v>6864</v>
      </c>
      <c r="D10" s="79">
        <f>C10+D8</f>
        <v>12899</v>
      </c>
    </row>
    <row r="11" spans="1:4" x14ac:dyDescent="0.25">
      <c r="A11" s="41"/>
      <c r="B11" s="64"/>
      <c r="C11" s="41"/>
      <c r="D11" s="68"/>
    </row>
    <row r="12" spans="1:4" x14ac:dyDescent="0.25">
      <c r="A12" s="41"/>
      <c r="B12" s="64"/>
      <c r="C12" s="41"/>
      <c r="D12" s="68"/>
    </row>
    <row r="13" spans="1:4" x14ac:dyDescent="0.25">
      <c r="A13" s="41"/>
      <c r="B13" s="64"/>
      <c r="C13" s="41"/>
      <c r="D13" s="68"/>
    </row>
    <row r="14" spans="1:4" x14ac:dyDescent="0.25">
      <c r="A14" s="47"/>
      <c r="B14" s="75"/>
      <c r="C14" s="49"/>
      <c r="D14" s="61"/>
    </row>
    <row r="15" spans="1:4" x14ac:dyDescent="0.25">
      <c r="A15" s="47"/>
      <c r="B15" s="42"/>
      <c r="C15" s="47"/>
      <c r="D15" s="61"/>
    </row>
    <row r="16" spans="1:4" x14ac:dyDescent="0.25">
      <c r="A16" s="47"/>
      <c r="B16" s="41"/>
      <c r="C16" s="47"/>
      <c r="D16" s="61"/>
    </row>
    <row r="17" spans="1:4" x14ac:dyDescent="0.25">
      <c r="A17" s="47"/>
      <c r="B17" s="41"/>
      <c r="C17" s="47"/>
      <c r="D17" s="61"/>
    </row>
    <row r="18" spans="1:4" x14ac:dyDescent="0.25">
      <c r="A18" s="47"/>
      <c r="B18" s="41"/>
      <c r="C18" s="47"/>
      <c r="D18" s="61"/>
    </row>
    <row r="19" spans="1:4" x14ac:dyDescent="0.25">
      <c r="A19" s="49"/>
      <c r="B19" s="42"/>
      <c r="C19" s="49"/>
      <c r="D19" s="61"/>
    </row>
    <row r="20" spans="1:4" x14ac:dyDescent="0.25">
      <c r="A20" s="49"/>
      <c r="B20" s="42"/>
      <c r="C20" s="49"/>
      <c r="D20" s="61"/>
    </row>
    <row r="21" spans="1:4" x14ac:dyDescent="0.25">
      <c r="A21" s="47"/>
      <c r="B21" s="41"/>
      <c r="C21" s="47"/>
      <c r="D21" s="49"/>
    </row>
    <row r="22" spans="1:4" x14ac:dyDescent="0.25">
      <c r="A22" s="47"/>
      <c r="B22" s="42"/>
      <c r="C22" s="47"/>
      <c r="D22" s="49"/>
    </row>
    <row r="23" spans="1:4" x14ac:dyDescent="0.25">
      <c r="A23" s="47"/>
      <c r="B23" s="41"/>
      <c r="C23" s="49"/>
      <c r="D23" s="49"/>
    </row>
    <row r="24" spans="1:4" x14ac:dyDescent="0.25">
      <c r="A24" s="47"/>
      <c r="B24" s="42"/>
      <c r="C24" s="49"/>
      <c r="D24" s="49"/>
    </row>
    <row r="25" spans="1:4" x14ac:dyDescent="0.25">
      <c r="A25" s="47"/>
      <c r="B25" s="41"/>
      <c r="C25" s="49"/>
      <c r="D25" s="49"/>
    </row>
    <row r="26" spans="1:4" x14ac:dyDescent="0.25">
      <c r="A26" s="47"/>
      <c r="B26" s="41"/>
      <c r="C26" s="49"/>
      <c r="D26" s="49"/>
    </row>
    <row r="27" spans="1:4" x14ac:dyDescent="0.25">
      <c r="A27" s="47"/>
      <c r="B27" s="41"/>
      <c r="C27" s="49"/>
      <c r="D27" s="49"/>
    </row>
    <row r="28" spans="1:4" x14ac:dyDescent="0.25">
      <c r="A28" s="47"/>
      <c r="B28" s="42"/>
      <c r="C28" s="49"/>
      <c r="D28" s="61"/>
    </row>
    <row r="29" spans="1:4" x14ac:dyDescent="0.25">
      <c r="A29" s="47"/>
      <c r="B29" s="42"/>
      <c r="C29" s="49"/>
      <c r="D29" s="61"/>
    </row>
    <row r="30" spans="1:4" x14ac:dyDescent="0.25">
      <c r="A30" s="47"/>
      <c r="B30" s="42"/>
      <c r="C30" s="49"/>
      <c r="D30" s="61"/>
    </row>
    <row r="31" spans="1:4" x14ac:dyDescent="0.25">
      <c r="A31" s="47"/>
      <c r="B31" s="42"/>
      <c r="C31" s="49"/>
      <c r="D31" s="61"/>
    </row>
    <row r="32" spans="1:4" x14ac:dyDescent="0.25">
      <c r="A32" s="47"/>
      <c r="B32" s="42"/>
      <c r="C32" s="49"/>
      <c r="D32" s="61"/>
    </row>
    <row r="33" spans="1:4" x14ac:dyDescent="0.25">
      <c r="A33" s="47"/>
      <c r="B33" s="42"/>
      <c r="C33" s="47"/>
      <c r="D33" s="47"/>
    </row>
    <row r="34" spans="1:4" x14ac:dyDescent="0.25">
      <c r="A34" s="47"/>
      <c r="B34" s="41"/>
      <c r="C34" s="47"/>
      <c r="D34" s="61"/>
    </row>
    <row r="35" spans="1:4" x14ac:dyDescent="0.25">
      <c r="A35" s="47"/>
      <c r="B35" s="42"/>
      <c r="C35" s="49"/>
      <c r="D35" s="49"/>
    </row>
    <row r="36" spans="1:4" x14ac:dyDescent="0.25">
      <c r="A36" s="47"/>
      <c r="B36" s="41"/>
      <c r="C36" s="47"/>
      <c r="D36" s="49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5"/>
      <c r="C40" s="45"/>
      <c r="D40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Заявления жителей</vt:lpstr>
      <vt:lpstr>Дополн.работы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2016-01-22T03:02:27Z</cp:lastPrinted>
  <dcterms:created xsi:type="dcterms:W3CDTF">2011-07-25T05:21:17Z</dcterms:created>
  <dcterms:modified xsi:type="dcterms:W3CDTF">2022-01-20T08:01:05Z</dcterms:modified>
</cp:coreProperties>
</file>