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6" i="1" l="1"/>
  <c r="D21" i="1" l="1"/>
  <c r="H40" i="1" l="1"/>
  <c r="H24" i="1"/>
  <c r="H29" i="1"/>
  <c r="F26" i="1" l="1"/>
  <c r="F29" i="1"/>
  <c r="F38" i="1"/>
  <c r="D13" i="1"/>
  <c r="H39" i="1" l="1"/>
  <c r="F24" i="1"/>
  <c r="F39" i="1" s="1"/>
  <c r="F40" i="1" l="1"/>
  <c r="H44" i="1" l="1"/>
  <c r="D19" i="1" s="1"/>
  <c r="F44" i="1"/>
  <c r="F13" i="1"/>
  <c r="D12" i="1" l="1"/>
  <c r="F20" i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<sst xmlns="http://schemas.openxmlformats.org/spreadsheetml/2006/main" count="46" uniqueCount="45">
  <si>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</si>
  <si>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</si>
  <si>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</si>
  <si>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</si>
  <si>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</si>
  <si>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</si>
  <si>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</si>
  <si>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</si>
  <si>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</si>
  <si>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</si>
  <si>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</si>
  <si>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</si>
  <si>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</si>
  <si>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</si>
  <si>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</si>
  <si>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</si>
  <si>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</si>
  <si>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</si>
  <si>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</si>
  <si>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</si>
  <si>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</si>
  <si>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</si>
  <si>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</si>
  <si>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</si>
  <si>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</si>
  <si>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</si>
  <si>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</si>
  <si>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</si>
  <si>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</si>
  <si>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</si>
  <si>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</si>
  <si>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</si>
  <si>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</si>
  <si>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</si>
  <si>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</si>
  <si>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</si>
  <si>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</si>
  <si>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</si>
  <si>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</si>
  <si>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</si>
  <si>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</si>
  <si>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15  за 2020 год</t>
  </si>
  <si>
    <t>Содержание детской площадки</t>
  </si>
  <si>
    <t>Дезинфекция мест общего пользования</t>
  </si>
  <si>
    <t>Переходящие остатки денежных средств на начало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</si>
</sst>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6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41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8" t="s">
        <v>1</v>
      </c>
      <c r="B6" s="73"/>
      <c r="C6" s="73"/>
      <c r="D6" s="39"/>
      <c r="E6" s="38" t="s">
        <v>2</v>
      </c>
      <c r="F6" s="73"/>
      <c r="G6" s="73"/>
      <c r="H6" s="73"/>
      <c r="I6" s="39"/>
    </row>
    <row r="7" spans="1:9" x14ac:dyDescent="0.25">
      <c r="A7" s="74" t="s">
        <v>3</v>
      </c>
      <c r="B7" s="75"/>
      <c r="C7" s="75"/>
      <c r="D7" s="76"/>
      <c r="E7" s="38">
        <v>4305.5</v>
      </c>
      <c r="F7" s="73"/>
      <c r="G7" s="73"/>
      <c r="H7" s="73"/>
      <c r="I7" s="39"/>
    </row>
    <row r="8" spans="1:9" x14ac:dyDescent="0.25">
      <c r="A8" s="77" t="s">
        <v>4</v>
      </c>
      <c r="B8" s="78"/>
      <c r="C8" s="78"/>
      <c r="D8" s="79"/>
      <c r="E8" s="38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64" t="s">
        <v>5</v>
      </c>
      <c r="E9" s="65"/>
      <c r="F9" s="64" t="s">
        <v>18</v>
      </c>
      <c r="G9" s="65"/>
      <c r="H9" s="64"/>
      <c r="I9" s="65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82" t="s">
        <v>44</v>
      </c>
      <c r="B11" s="83"/>
      <c r="C11" s="84"/>
      <c r="D11" s="85">
        <v>-246215.21</v>
      </c>
      <c r="E11" s="86"/>
      <c r="F11" s="87"/>
      <c r="G11" s="88"/>
      <c r="H11" s="85"/>
      <c r="I11" s="86"/>
    </row>
    <row r="12" spans="1:9" x14ac:dyDescent="0.25">
      <c r="A12" s="32" t="s">
        <v>6</v>
      </c>
      <c r="B12" s="33"/>
      <c r="C12" s="34"/>
      <c r="D12" s="35">
        <f>F44</f>
        <v>1234973.54</v>
      </c>
      <c r="E12" s="39"/>
      <c r="F12" s="38"/>
      <c r="G12" s="39"/>
      <c r="H12" s="35"/>
      <c r="I12" s="39"/>
    </row>
    <row r="13" spans="1:9" x14ac:dyDescent="0.25">
      <c r="A13" s="89" t="s">
        <v>7</v>
      </c>
      <c r="B13" s="90"/>
      <c r="C13" s="91"/>
      <c r="D13" s="95">
        <f>24428.34+1096380.78+5678.79+71356.7</f>
        <v>1197844.6100000001</v>
      </c>
      <c r="E13" s="96"/>
      <c r="F13" s="99">
        <f>F12*98/100</f>
        <v>0</v>
      </c>
      <c r="G13" s="100"/>
      <c r="H13" s="102"/>
      <c r="I13" s="103"/>
    </row>
    <row r="14" spans="1:9" x14ac:dyDescent="0.25">
      <c r="A14" s="92"/>
      <c r="B14" s="93"/>
      <c r="C14" s="94"/>
      <c r="D14" s="97"/>
      <c r="E14" s="98"/>
      <c r="F14" s="101"/>
      <c r="G14" s="55"/>
      <c r="H14" s="56"/>
      <c r="I14" s="57"/>
    </row>
    <row r="15" spans="1:9" x14ac:dyDescent="0.25">
      <c r="A15" s="104" t="s">
        <v>40</v>
      </c>
      <c r="B15" s="105"/>
      <c r="C15" s="106"/>
      <c r="D15" s="102"/>
      <c r="E15" s="103"/>
      <c r="F15" s="112"/>
      <c r="G15" s="113"/>
      <c r="H15" s="102"/>
      <c r="I15" s="103"/>
    </row>
    <row r="16" spans="1:9" x14ac:dyDescent="0.25">
      <c r="A16" s="107"/>
      <c r="B16" s="108"/>
      <c r="C16" s="109"/>
      <c r="D16" s="110"/>
      <c r="E16" s="111"/>
      <c r="F16" s="114"/>
      <c r="G16" s="115"/>
      <c r="H16" s="110"/>
      <c r="I16" s="111"/>
    </row>
    <row r="17" spans="1:9" x14ac:dyDescent="0.25">
      <c r="A17" s="58"/>
      <c r="B17" s="59"/>
      <c r="C17" s="60"/>
      <c r="D17" s="56"/>
      <c r="E17" s="57"/>
      <c r="F17" s="116"/>
      <c r="G17" s="117"/>
      <c r="H17" s="56"/>
      <c r="I17" s="57"/>
    </row>
    <row r="18" spans="1:9" ht="30.75" customHeight="1" x14ac:dyDescent="0.25">
      <c r="A18" s="51" t="s">
        <v>35</v>
      </c>
      <c r="B18" s="52"/>
      <c r="C18" s="53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1">
        <f>H44</f>
        <v>1155136.6600000001</v>
      </c>
      <c r="E19" s="48"/>
      <c r="F19" s="47">
        <v>0</v>
      </c>
      <c r="G19" s="48"/>
      <c r="H19" s="35"/>
      <c r="I19" s="39"/>
    </row>
    <row r="20" spans="1:9" x14ac:dyDescent="0.25">
      <c r="A20" s="32" t="s">
        <v>20</v>
      </c>
      <c r="B20" s="33"/>
      <c r="C20" s="34"/>
      <c r="D20" s="71">
        <f>D11+D12+D15+D18-D19</f>
        <v>-166378.33000000007</v>
      </c>
      <c r="E20" s="48"/>
      <c r="F20" s="38">
        <f>F11+F12+F15-F19</f>
        <v>0</v>
      </c>
      <c r="G20" s="39"/>
      <c r="H20" s="38"/>
      <c r="I20" s="39"/>
    </row>
    <row r="21" spans="1:9" ht="21" customHeight="1" x14ac:dyDescent="0.25">
      <c r="A21" s="51" t="s">
        <v>21</v>
      </c>
      <c r="B21" s="52"/>
      <c r="C21" s="53"/>
      <c r="D21" s="35">
        <f>D12/(E7+E8)/12</f>
        <v>23.903022103511017</v>
      </c>
      <c r="E21" s="36"/>
      <c r="F21" s="35"/>
      <c r="G21" s="36"/>
      <c r="H21" s="38"/>
      <c r="I21" s="39"/>
    </row>
    <row r="22" spans="1:9" ht="15" customHeight="1" x14ac:dyDescent="0.25">
      <c r="A22" s="61"/>
      <c r="B22" s="62"/>
      <c r="C22" s="62"/>
      <c r="D22" s="62"/>
      <c r="E22" s="63"/>
      <c r="F22" s="64" t="s">
        <v>22</v>
      </c>
      <c r="G22" s="65"/>
      <c r="H22" s="64" t="s">
        <v>23</v>
      </c>
      <c r="I22" s="65"/>
    </row>
    <row r="23" spans="1:9" ht="15" customHeight="1" x14ac:dyDescent="0.25">
      <c r="A23" s="61"/>
      <c r="B23" s="62"/>
      <c r="C23" s="62"/>
      <c r="D23" s="62"/>
      <c r="E23" s="63"/>
      <c r="F23" s="66"/>
      <c r="G23" s="67"/>
      <c r="H23" s="66"/>
      <c r="I23" s="67"/>
    </row>
    <row r="24" spans="1:9" x14ac:dyDescent="0.25">
      <c r="A24" s="68" t="s">
        <v>9</v>
      </c>
      <c r="B24" s="69"/>
      <c r="C24" s="69"/>
      <c r="D24" s="69"/>
      <c r="E24" s="70"/>
      <c r="F24" s="30">
        <f>F25+F26+F27+F28+F29+F30+F31+F32+F34</f>
        <v>583204.65999999992</v>
      </c>
      <c r="G24" s="37"/>
      <c r="H24" s="30">
        <f>H25+H26+H27+H28+H29+H30+H31+H32+H34+H33</f>
        <v>588987.49</v>
      </c>
      <c r="I24" s="37"/>
    </row>
    <row r="25" spans="1:9" x14ac:dyDescent="0.25">
      <c r="A25" s="51" t="s">
        <v>10</v>
      </c>
      <c r="B25" s="52"/>
      <c r="C25" s="52"/>
      <c r="D25" s="52"/>
      <c r="E25" s="53"/>
      <c r="F25" s="54">
        <v>24283.02</v>
      </c>
      <c r="G25" s="55"/>
      <c r="H25" s="56">
        <v>18805.04</v>
      </c>
      <c r="I25" s="57"/>
    </row>
    <row r="26" spans="1:9" x14ac:dyDescent="0.25">
      <c r="A26" s="58" t="s">
        <v>37</v>
      </c>
      <c r="B26" s="59"/>
      <c r="C26" s="59"/>
      <c r="D26" s="59"/>
      <c r="E26" s="60"/>
      <c r="F26" s="35">
        <f>100232.04-11500</f>
        <v>88732.04</v>
      </c>
      <c r="G26" s="36"/>
      <c r="H26" s="38">
        <f>88008.14</f>
        <v>88008.14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25833</v>
      </c>
      <c r="G27" s="36"/>
      <c r="H27" s="38">
        <v>40661.120000000003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25833</v>
      </c>
      <c r="G28" s="36"/>
      <c r="H28" s="47">
        <v>3303.27</v>
      </c>
      <c r="I28" s="48"/>
    </row>
    <row r="29" spans="1:9" x14ac:dyDescent="0.25">
      <c r="A29" s="32" t="s">
        <v>25</v>
      </c>
      <c r="B29" s="33"/>
      <c r="C29" s="33"/>
      <c r="D29" s="33"/>
      <c r="E29" s="34"/>
      <c r="F29" s="35">
        <f>111081.9+7749.9+5166.6+7749.9+29</f>
        <v>131777.29999999999</v>
      </c>
      <c r="G29" s="36"/>
      <c r="H29" s="38">
        <f>103332+11760+7362.55</f>
        <v>122454.55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286746.3</v>
      </c>
      <c r="G30" s="36"/>
      <c r="H30" s="38">
        <v>286746.15999999997</v>
      </c>
      <c r="I30" s="39"/>
    </row>
    <row r="31" spans="1:9" x14ac:dyDescent="0.25">
      <c r="A31" s="10" t="s">
        <v>42</v>
      </c>
      <c r="B31" s="8"/>
      <c r="C31" s="8"/>
      <c r="D31" s="8"/>
      <c r="E31" s="9"/>
      <c r="F31" s="49"/>
      <c r="G31" s="50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22" t="s">
        <v>43</v>
      </c>
      <c r="B33" s="23"/>
      <c r="C33" s="23"/>
      <c r="D33" s="23"/>
      <c r="E33" s="24"/>
      <c r="F33" s="25"/>
      <c r="G33" s="26"/>
      <c r="H33" s="38">
        <v>29009.21</v>
      </c>
      <c r="I33" s="39"/>
    </row>
    <row r="34" spans="1:9" x14ac:dyDescent="0.25">
      <c r="A34" s="32" t="s">
        <v>26</v>
      </c>
      <c r="B34" s="33"/>
      <c r="C34" s="33"/>
      <c r="D34" s="33"/>
      <c r="E34" s="34"/>
      <c r="F34" s="35"/>
      <c r="G34" s="36"/>
      <c r="H34" s="38"/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173081.1</v>
      </c>
      <c r="G35" s="37"/>
      <c r="H35" s="43">
        <v>173085.12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>
        <v>320329.2</v>
      </c>
      <c r="G37" s="37"/>
      <c r="H37" s="30">
        <v>315353.2</v>
      </c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26866.32+26866</f>
        <v>53732.32</v>
      </c>
      <c r="G38" s="37"/>
      <c r="H38" s="30">
        <v>19979.98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1130347.28</v>
      </c>
      <c r="G39" s="31"/>
      <c r="H39" s="30">
        <f>H24+H35+H36+H37+H38</f>
        <v>1097405.79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104626.26000000001</v>
      </c>
      <c r="G40" s="37"/>
      <c r="H40" s="30">
        <f>H41+H42+H43</f>
        <v>57730.869999999995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25143.96</v>
      </c>
      <c r="G41" s="37"/>
      <c r="H41" s="30">
        <v>27.99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5856.48</v>
      </c>
      <c r="G42" s="37"/>
      <c r="H42" s="30">
        <v>0</v>
      </c>
      <c r="I42" s="37"/>
    </row>
    <row r="43" spans="1:9" x14ac:dyDescent="0.25">
      <c r="A43" s="44" t="s">
        <v>34</v>
      </c>
      <c r="B43" s="45"/>
      <c r="C43" s="45"/>
      <c r="D43" s="45"/>
      <c r="E43" s="46"/>
      <c r="F43" s="30">
        <v>73625.820000000007</v>
      </c>
      <c r="G43" s="37"/>
      <c r="H43" s="30">
        <v>57702.879999999997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1234973.54</v>
      </c>
      <c r="G44" s="31"/>
      <c r="H44" s="30">
        <f>H39+H40</f>
        <v>1155136.6600000001</v>
      </c>
      <c r="I44" s="31"/>
    </row>
    <row r="45" spans="1:9" x14ac:dyDescent="0.25">
      <c r="A45" s="40"/>
      <c r="B45" s="41"/>
      <c r="C45" s="41"/>
      <c r="D45" s="41"/>
      <c r="E45" s="42"/>
      <c r="F45" s="43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3:I33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4:E34"/>
    <mergeCell ref="F34:G34"/>
    <mergeCell ref="H34:I34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2021-02-26T08:00:56Z</dcterms:modified>
</cp:coreProperties>
</file>