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0" i="1" l="1"/>
  <c r="D13" i="1"/>
  <c r="H40" i="1" l="1"/>
  <c r="H24" i="1"/>
  <c r="H29" i="1"/>
  <c r="F26" i="1" l="1"/>
  <c r="F38" i="1"/>
  <c r="F29" i="1"/>
  <c r="H39" i="1" l="1"/>
  <c r="F24" i="1"/>
  <c r="F39" i="1" l="1"/>
  <c r="H44" i="1" l="1"/>
  <c r="D19" i="1" s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<sst xmlns="http://schemas.openxmlformats.org/spreadsheetml/2006/main" count="46" uniqueCount="45">
  <si>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</si>
  <si>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</si>
  <si>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</si>
  <si>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</si>
  <si>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</si>
  <si>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</si>
  <si>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</si>
  <si>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</si>
  <si>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</si>
  <si>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</si>
  <si>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</si>
  <si>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</si>
  <si>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</si>
  <si>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</si>
  <si>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</si>
  <si>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</si>
  <si>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</si>
  <si>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</si>
  <si>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</si>
  <si>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</si>
  <si>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</si>
  <si>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</si>
  <si>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</si>
  <si>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</si>
  <si>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</si>
  <si>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</si>
  <si>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</si>
  <si>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</si>
  <si>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</si>
  <si>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</si>
  <si>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</si>
  <si>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</si>
  <si>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</si>
  <si>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</si>
  <si>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</si>
  <si>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</si>
  <si>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</si>
  <si>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</si>
  <si>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</si>
  <si>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</si>
  <si>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</si>
  <si>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11  за  2020 год</t>
  </si>
  <si>
    <t xml:space="preserve">Переходящие остатки денежных средств 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</si>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</sst>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8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40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41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8" t="s">
        <v>1</v>
      </c>
      <c r="B6" s="75"/>
      <c r="C6" s="75"/>
      <c r="D6" s="39"/>
      <c r="E6" s="38" t="s">
        <v>2</v>
      </c>
      <c r="F6" s="75"/>
      <c r="G6" s="75"/>
      <c r="H6" s="75"/>
      <c r="I6" s="39"/>
    </row>
    <row r="7" spans="1:9" x14ac:dyDescent="0.25">
      <c r="A7" s="76" t="s">
        <v>3</v>
      </c>
      <c r="B7" s="77"/>
      <c r="C7" s="77"/>
      <c r="D7" s="78"/>
      <c r="E7" s="38">
        <v>1364.8</v>
      </c>
      <c r="F7" s="75"/>
      <c r="G7" s="75"/>
      <c r="H7" s="75"/>
      <c r="I7" s="39"/>
    </row>
    <row r="8" spans="1:9" x14ac:dyDescent="0.25">
      <c r="A8" s="79" t="s">
        <v>4</v>
      </c>
      <c r="B8" s="80"/>
      <c r="C8" s="80"/>
      <c r="D8" s="81"/>
      <c r="E8" s="38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66" t="s">
        <v>5</v>
      </c>
      <c r="E9" s="67"/>
      <c r="F9" s="66" t="s">
        <v>18</v>
      </c>
      <c r="G9" s="67"/>
      <c r="H9" s="66"/>
      <c r="I9" s="67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84" t="s">
        <v>42</v>
      </c>
      <c r="B11" s="85"/>
      <c r="C11" s="86"/>
      <c r="D11" s="87">
        <v>23223.61</v>
      </c>
      <c r="E11" s="88"/>
      <c r="F11" s="89">
        <v>0</v>
      </c>
      <c r="G11" s="90"/>
      <c r="H11" s="87"/>
      <c r="I11" s="88"/>
    </row>
    <row r="12" spans="1:9" x14ac:dyDescent="0.25">
      <c r="A12" s="32" t="s">
        <v>6</v>
      </c>
      <c r="B12" s="33"/>
      <c r="C12" s="34"/>
      <c r="D12" s="35">
        <f>F44</f>
        <v>388018.22000000003</v>
      </c>
      <c r="E12" s="39"/>
      <c r="F12" s="38"/>
      <c r="G12" s="39"/>
      <c r="H12" s="35"/>
      <c r="I12" s="39"/>
    </row>
    <row r="13" spans="1:9" x14ac:dyDescent="0.25">
      <c r="A13" s="91" t="s">
        <v>7</v>
      </c>
      <c r="B13" s="92"/>
      <c r="C13" s="93"/>
      <c r="D13" s="97">
        <f>7286.38+338124.4+1725.31+21668.46</f>
        <v>368804.55000000005</v>
      </c>
      <c r="E13" s="98"/>
      <c r="F13" s="101">
        <f>F12*98/100</f>
        <v>0</v>
      </c>
      <c r="G13" s="102"/>
      <c r="H13" s="104"/>
      <c r="I13" s="105"/>
    </row>
    <row r="14" spans="1:9" x14ac:dyDescent="0.25">
      <c r="A14" s="94"/>
      <c r="B14" s="95"/>
      <c r="C14" s="96"/>
      <c r="D14" s="99"/>
      <c r="E14" s="100"/>
      <c r="F14" s="103"/>
      <c r="G14" s="57"/>
      <c r="H14" s="58"/>
      <c r="I14" s="59"/>
    </row>
    <row r="15" spans="1:9" x14ac:dyDescent="0.25">
      <c r="A15" s="106" t="s">
        <v>38</v>
      </c>
      <c r="B15" s="107"/>
      <c r="C15" s="108"/>
      <c r="D15" s="104">
        <v>3600</v>
      </c>
      <c r="E15" s="105"/>
      <c r="F15" s="114"/>
      <c r="G15" s="115"/>
      <c r="H15" s="104"/>
      <c r="I15" s="105"/>
    </row>
    <row r="16" spans="1:9" x14ac:dyDescent="0.25">
      <c r="A16" s="109"/>
      <c r="B16" s="110"/>
      <c r="C16" s="111"/>
      <c r="D16" s="112"/>
      <c r="E16" s="113"/>
      <c r="F16" s="116"/>
      <c r="G16" s="117"/>
      <c r="H16" s="112"/>
      <c r="I16" s="113"/>
    </row>
    <row r="17" spans="1:9" x14ac:dyDescent="0.25">
      <c r="A17" s="60"/>
      <c r="B17" s="61"/>
      <c r="C17" s="62"/>
      <c r="D17" s="58"/>
      <c r="E17" s="59"/>
      <c r="F17" s="118"/>
      <c r="G17" s="119"/>
      <c r="H17" s="58"/>
      <c r="I17" s="59"/>
    </row>
    <row r="18" spans="1:9" ht="30.75" customHeight="1" x14ac:dyDescent="0.25">
      <c r="A18" s="53" t="s">
        <v>35</v>
      </c>
      <c r="B18" s="54"/>
      <c r="C18" s="55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3">
        <f>H44</f>
        <v>465634.95</v>
      </c>
      <c r="E19" s="50"/>
      <c r="F19" s="49">
        <v>0</v>
      </c>
      <c r="G19" s="50"/>
      <c r="H19" s="35"/>
      <c r="I19" s="39"/>
    </row>
    <row r="20" spans="1:9" x14ac:dyDescent="0.25">
      <c r="A20" s="32" t="s">
        <v>20</v>
      </c>
      <c r="B20" s="33"/>
      <c r="C20" s="34"/>
      <c r="D20" s="73">
        <f>D11+D12+D15+D18-D19</f>
        <v>-50793.119999999995</v>
      </c>
      <c r="E20" s="50"/>
      <c r="F20" s="38">
        <f>F11+F12+F15-F19</f>
        <v>0</v>
      </c>
      <c r="G20" s="39"/>
      <c r="H20" s="38"/>
      <c r="I20" s="39"/>
    </row>
    <row r="21" spans="1:9" ht="21" customHeight="1" x14ac:dyDescent="0.25">
      <c r="A21" s="53" t="s">
        <v>21</v>
      </c>
      <c r="B21" s="54"/>
      <c r="C21" s="55"/>
      <c r="D21" s="35">
        <f>D12/(E7+E8)/12</f>
        <v>23.6920073759281</v>
      </c>
      <c r="E21" s="36"/>
      <c r="F21" s="35"/>
      <c r="G21" s="36"/>
      <c r="H21" s="38"/>
      <c r="I21" s="39"/>
    </row>
    <row r="22" spans="1:9" ht="15" customHeight="1" x14ac:dyDescent="0.25">
      <c r="A22" s="63"/>
      <c r="B22" s="64"/>
      <c r="C22" s="64"/>
      <c r="D22" s="64"/>
      <c r="E22" s="65"/>
      <c r="F22" s="66" t="s">
        <v>22</v>
      </c>
      <c r="G22" s="67"/>
      <c r="H22" s="66" t="s">
        <v>23</v>
      </c>
      <c r="I22" s="67"/>
    </row>
    <row r="23" spans="1:9" ht="15" customHeight="1" x14ac:dyDescent="0.25">
      <c r="A23" s="63"/>
      <c r="B23" s="64"/>
      <c r="C23" s="64"/>
      <c r="D23" s="64"/>
      <c r="E23" s="65"/>
      <c r="F23" s="68"/>
      <c r="G23" s="69"/>
      <c r="H23" s="68"/>
      <c r="I23" s="69"/>
    </row>
    <row r="24" spans="1:9" x14ac:dyDescent="0.25">
      <c r="A24" s="70" t="s">
        <v>9</v>
      </c>
      <c r="B24" s="71"/>
      <c r="C24" s="71"/>
      <c r="D24" s="71"/>
      <c r="E24" s="72"/>
      <c r="F24" s="30">
        <f>F25+F26+F27+F28+F29+F30+F31+F32+F33</f>
        <v>179230.97000000003</v>
      </c>
      <c r="G24" s="37"/>
      <c r="H24" s="30">
        <f>H25+H26+H27+H28+H29+H30+H31+H32+H33+H34</f>
        <v>238724.35</v>
      </c>
      <c r="I24" s="37"/>
    </row>
    <row r="25" spans="1:9" x14ac:dyDescent="0.25">
      <c r="A25" s="53" t="s">
        <v>10</v>
      </c>
      <c r="B25" s="54"/>
      <c r="C25" s="54"/>
      <c r="D25" s="54"/>
      <c r="E25" s="55"/>
      <c r="F25" s="56">
        <v>15722.5</v>
      </c>
      <c r="G25" s="57"/>
      <c r="H25" s="58">
        <v>26211.040000000001</v>
      </c>
      <c r="I25" s="59"/>
    </row>
    <row r="26" spans="1:9" x14ac:dyDescent="0.25">
      <c r="A26" s="60" t="s">
        <v>37</v>
      </c>
      <c r="B26" s="61"/>
      <c r="C26" s="61"/>
      <c r="D26" s="61"/>
      <c r="E26" s="62"/>
      <c r="F26" s="35">
        <f>22273.54-6000</f>
        <v>16273.54</v>
      </c>
      <c r="G26" s="36"/>
      <c r="H26" s="38">
        <v>40202.74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8188.8</v>
      </c>
      <c r="G27" s="36"/>
      <c r="H27" s="38">
        <v>13870.39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6551.04</v>
      </c>
      <c r="G28" s="36"/>
      <c r="H28" s="49">
        <v>12440.61</v>
      </c>
      <c r="I28" s="50"/>
    </row>
    <row r="29" spans="1:9" x14ac:dyDescent="0.25">
      <c r="A29" s="32" t="s">
        <v>25</v>
      </c>
      <c r="B29" s="33"/>
      <c r="C29" s="33"/>
      <c r="D29" s="33"/>
      <c r="E29" s="34"/>
      <c r="F29" s="35">
        <f>43236.86+2456.64+2456.64+0.31</f>
        <v>48150.45</v>
      </c>
      <c r="G29" s="36"/>
      <c r="H29" s="38">
        <f>40780.2+5745+3453.68</f>
        <v>49978.879999999997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81888</v>
      </c>
      <c r="G30" s="36"/>
      <c r="H30" s="38">
        <v>81888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51">
        <v>2456.64</v>
      </c>
      <c r="G31" s="52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14132.69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54864.959999999999</v>
      </c>
      <c r="G35" s="37"/>
      <c r="H35" s="43">
        <v>54864.959999999999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101868.67</v>
      </c>
      <c r="G37" s="37"/>
      <c r="H37" s="30">
        <v>101791.64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9007.68+9826.56</f>
        <v>18834.239999999998</v>
      </c>
      <c r="G38" s="37"/>
      <c r="H38" s="30">
        <v>44431.75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354798.84</v>
      </c>
      <c r="G39" s="31"/>
      <c r="H39" s="30">
        <f>H24+H35+H36+H37+H38</f>
        <v>439812.7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33219.379999999997</v>
      </c>
      <c r="G40" s="37"/>
      <c r="H40" s="30">
        <f>H41+H42+H43</f>
        <v>25822.25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7861.36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1856.08</v>
      </c>
      <c r="G42" s="37"/>
      <c r="H42" s="30">
        <v>0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23501.94</v>
      </c>
      <c r="G43" s="37"/>
      <c r="H43" s="47">
        <v>25822.25</v>
      </c>
      <c r="I43" s="48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388018.22000000003</v>
      </c>
      <c r="G44" s="31"/>
      <c r="H44" s="30">
        <f>H39+H40</f>
        <v>465634.95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2021-03-16T08:42:36Z</dcterms:modified>
</cp:coreProperties>
</file>