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39" i="1" s="1"/>
  <c r="H40" i="1"/>
  <c r="H29" i="1"/>
  <c r="F26" i="1"/>
  <c r="F38" i="1" l="1"/>
  <c r="F30" i="1"/>
  <c r="F29" i="1"/>
  <c r="F28" i="1"/>
  <c r="F27" i="1"/>
  <c r="F25" i="1"/>
  <c r="D13" i="1"/>
  <c r="F20" i="1" l="1"/>
  <c r="F24" i="1" l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<sst xmlns="http://schemas.openxmlformats.org/spreadsheetml/2006/main" count="46" uniqueCount="45">
  <si>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</si>
  <si>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</si>
  <si>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</si>
  <si>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</si>
  <si>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</si>
  <si>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</si>
  <si>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</si>
  <si>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</si>
  <si>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</si>
  <si>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</si>
  <si>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</si>
  <si>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</si>
  <si>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</si>
  <si>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</si>
  <si>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</si>
  <si>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</si>
  <si>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</si>
  <si>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</si>
  <si>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</si>
  <si>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</si>
  <si>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</si>
  <si>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</si>
  <si>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</si>
  <si>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</si>
  <si>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</si>
  <si>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</si>
  <si>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</si>
  <si>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</si>
  <si>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</si>
  <si>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</si>
  <si>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</si>
  <si>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</si>
  <si>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</si>
  <si>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</si>
  <si>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</si>
  <si>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</si>
  <si>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</si>
  <si>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</si>
  <si>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</si>
  <si>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</si>
  <si>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</si>
  <si>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</si>
  <si>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</si>
  <si>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многоквартирному дому по адресу ул.Металлургов,3  за 2020 года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</si>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</sst>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3" sqref="D13:E1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4" t="s">
        <v>1</v>
      </c>
      <c r="B6" s="73"/>
      <c r="C6" s="73"/>
      <c r="D6" s="33"/>
      <c r="E6" s="34" t="s">
        <v>2</v>
      </c>
      <c r="F6" s="73"/>
      <c r="G6" s="73"/>
      <c r="H6" s="73"/>
      <c r="I6" s="33"/>
    </row>
    <row r="7" spans="1:9" x14ac:dyDescent="0.25">
      <c r="A7" s="74" t="s">
        <v>3</v>
      </c>
      <c r="B7" s="75"/>
      <c r="C7" s="75"/>
      <c r="D7" s="76"/>
      <c r="E7" s="34">
        <v>6192.3</v>
      </c>
      <c r="F7" s="73"/>
      <c r="G7" s="73"/>
      <c r="H7" s="73"/>
      <c r="I7" s="33"/>
    </row>
    <row r="8" spans="1:9" x14ac:dyDescent="0.25">
      <c r="A8" s="77" t="s">
        <v>4</v>
      </c>
      <c r="B8" s="78"/>
      <c r="C8" s="78"/>
      <c r="D8" s="79"/>
      <c r="E8" s="34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 x14ac:dyDescent="0.25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 x14ac:dyDescent="0.25">
      <c r="A11" s="108" t="s">
        <v>41</v>
      </c>
      <c r="B11" s="109"/>
      <c r="C11" s="110"/>
      <c r="D11" s="111">
        <v>-78319.56</v>
      </c>
      <c r="E11" s="112"/>
      <c r="F11" s="113">
        <v>1468498.84</v>
      </c>
      <c r="G11" s="114"/>
      <c r="H11" s="111"/>
      <c r="I11" s="112"/>
    </row>
    <row r="12" spans="1:9" x14ac:dyDescent="0.25">
      <c r="A12" s="29" t="s">
        <v>6</v>
      </c>
      <c r="B12" s="30"/>
      <c r="C12" s="31"/>
      <c r="D12" s="32">
        <f>F44</f>
        <v>1302090.96</v>
      </c>
      <c r="E12" s="33"/>
      <c r="F12" s="34">
        <v>343306.82</v>
      </c>
      <c r="G12" s="33"/>
      <c r="H12" s="32"/>
      <c r="I12" s="33"/>
    </row>
    <row r="13" spans="1:9" x14ac:dyDescent="0.25">
      <c r="A13" s="35" t="s">
        <v>7</v>
      </c>
      <c r="B13" s="36"/>
      <c r="C13" s="37"/>
      <c r="D13" s="41">
        <f>21484.9+1217653.96+3006.75+40720.3</f>
        <v>1282865.9099999999</v>
      </c>
      <c r="E13" s="42"/>
      <c r="F13" s="45">
        <v>396751.77</v>
      </c>
      <c r="G13" s="46"/>
      <c r="H13" s="49"/>
      <c r="I13" s="50"/>
    </row>
    <row r="14" spans="1:9" x14ac:dyDescent="0.25">
      <c r="A14" s="38"/>
      <c r="B14" s="39"/>
      <c r="C14" s="40"/>
      <c r="D14" s="43"/>
      <c r="E14" s="44"/>
      <c r="F14" s="47"/>
      <c r="G14" s="48"/>
      <c r="H14" s="51"/>
      <c r="I14" s="52"/>
    </row>
    <row r="15" spans="1:9" x14ac:dyDescent="0.25">
      <c r="A15" s="53" t="s">
        <v>40</v>
      </c>
      <c r="B15" s="54"/>
      <c r="C15" s="55"/>
      <c r="D15" s="49">
        <v>720</v>
      </c>
      <c r="E15" s="50"/>
      <c r="F15" s="64"/>
      <c r="G15" s="65"/>
      <c r="H15" s="49"/>
      <c r="I15" s="50"/>
    </row>
    <row r="16" spans="1:9" x14ac:dyDescent="0.25">
      <c r="A16" s="56"/>
      <c r="B16" s="57"/>
      <c r="C16" s="58"/>
      <c r="D16" s="62"/>
      <c r="E16" s="63"/>
      <c r="F16" s="66"/>
      <c r="G16" s="67"/>
      <c r="H16" s="62"/>
      <c r="I16" s="63"/>
    </row>
    <row r="17" spans="1:9" x14ac:dyDescent="0.25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 x14ac:dyDescent="0.25">
      <c r="A18" s="85" t="s">
        <v>35</v>
      </c>
      <c r="B18" s="86"/>
      <c r="C18" s="87"/>
      <c r="D18" s="34"/>
      <c r="E18" s="33"/>
      <c r="F18" s="17"/>
      <c r="G18" s="18"/>
      <c r="H18" s="34"/>
      <c r="I18" s="33"/>
    </row>
    <row r="19" spans="1:9" x14ac:dyDescent="0.25">
      <c r="A19" s="29" t="s">
        <v>8</v>
      </c>
      <c r="B19" s="30"/>
      <c r="C19" s="31"/>
      <c r="D19" s="70">
        <f>H44</f>
        <v>1453847.8900000001</v>
      </c>
      <c r="E19" s="71"/>
      <c r="F19" s="84"/>
      <c r="G19" s="71"/>
      <c r="H19" s="32"/>
      <c r="I19" s="33"/>
    </row>
    <row r="20" spans="1:9" x14ac:dyDescent="0.25">
      <c r="A20" s="29" t="s">
        <v>20</v>
      </c>
      <c r="B20" s="30"/>
      <c r="C20" s="31"/>
      <c r="D20" s="70">
        <f>D11+D12+D15+D18-D19</f>
        <v>-229356.49000000022</v>
      </c>
      <c r="E20" s="71"/>
      <c r="F20" s="34">
        <f>F11+F12</f>
        <v>1811805.6600000001</v>
      </c>
      <c r="G20" s="33"/>
      <c r="H20" s="34"/>
      <c r="I20" s="33"/>
    </row>
    <row r="21" spans="1:9" ht="21" customHeight="1" x14ac:dyDescent="0.25">
      <c r="A21" s="85" t="s">
        <v>21</v>
      </c>
      <c r="B21" s="86"/>
      <c r="C21" s="87"/>
      <c r="D21" s="32">
        <f>D12/(E7+E8)/12</f>
        <v>17.522984997496891</v>
      </c>
      <c r="E21" s="88"/>
      <c r="F21" s="32">
        <v>6.71</v>
      </c>
      <c r="G21" s="88"/>
      <c r="H21" s="34"/>
      <c r="I21" s="33"/>
    </row>
    <row r="22" spans="1:9" x14ac:dyDescent="0.25">
      <c r="A22" s="89"/>
      <c r="B22" s="90"/>
      <c r="C22" s="90"/>
      <c r="D22" s="90"/>
      <c r="E22" s="91"/>
      <c r="F22" s="80" t="s">
        <v>22</v>
      </c>
      <c r="G22" s="81"/>
      <c r="H22" s="80" t="s">
        <v>23</v>
      </c>
      <c r="I22" s="81"/>
    </row>
    <row r="23" spans="1:9" ht="27.75" customHeight="1" x14ac:dyDescent="0.25">
      <c r="A23" s="89"/>
      <c r="B23" s="90"/>
      <c r="C23" s="90"/>
      <c r="D23" s="90"/>
      <c r="E23" s="91"/>
      <c r="F23" s="92"/>
      <c r="G23" s="93"/>
      <c r="H23" s="92"/>
      <c r="I23" s="93"/>
    </row>
    <row r="24" spans="1:9" x14ac:dyDescent="0.25">
      <c r="A24" s="94" t="s">
        <v>9</v>
      </c>
      <c r="B24" s="95"/>
      <c r="C24" s="95"/>
      <c r="D24" s="95"/>
      <c r="E24" s="96"/>
      <c r="F24" s="27">
        <f>F25+F26+F27+F28+F29+F30+F31+F32+F33</f>
        <v>634434.28</v>
      </c>
      <c r="G24" s="28"/>
      <c r="H24" s="27">
        <f>H25+H26+H27+H28+H29+H30+H31+H32+H33+H34</f>
        <v>755438.20000000007</v>
      </c>
      <c r="I24" s="28"/>
    </row>
    <row r="25" spans="1:9" x14ac:dyDescent="0.25">
      <c r="A25" s="85" t="s">
        <v>10</v>
      </c>
      <c r="B25" s="86"/>
      <c r="C25" s="86"/>
      <c r="D25" s="86"/>
      <c r="E25" s="87"/>
      <c r="F25" s="97">
        <f>25264.58</f>
        <v>25264.58</v>
      </c>
      <c r="G25" s="48"/>
      <c r="H25" s="51">
        <v>38308.400000000001</v>
      </c>
      <c r="I25" s="52"/>
    </row>
    <row r="26" spans="1:9" x14ac:dyDescent="0.25">
      <c r="A26" s="59" t="s">
        <v>37</v>
      </c>
      <c r="B26" s="60"/>
      <c r="C26" s="60"/>
      <c r="D26" s="60"/>
      <c r="E26" s="61"/>
      <c r="F26" s="32">
        <f>88426.04-42507.95</f>
        <v>45918.09</v>
      </c>
      <c r="G26" s="88"/>
      <c r="H26" s="34">
        <v>21994.959999999999</v>
      </c>
      <c r="I26" s="33"/>
    </row>
    <row r="27" spans="1:9" x14ac:dyDescent="0.25">
      <c r="A27" s="29" t="s">
        <v>11</v>
      </c>
      <c r="B27" s="30"/>
      <c r="C27" s="30"/>
      <c r="D27" s="30"/>
      <c r="E27" s="31"/>
      <c r="F27" s="32">
        <f>52015.32</f>
        <v>52015.32</v>
      </c>
      <c r="G27" s="88"/>
      <c r="H27" s="34">
        <v>43784.34</v>
      </c>
      <c r="I27" s="33"/>
    </row>
    <row r="28" spans="1:9" x14ac:dyDescent="0.25">
      <c r="A28" s="29" t="s">
        <v>17</v>
      </c>
      <c r="B28" s="30"/>
      <c r="C28" s="30"/>
      <c r="D28" s="30"/>
      <c r="E28" s="31"/>
      <c r="F28" s="32">
        <f>31952.27</f>
        <v>31952.27</v>
      </c>
      <c r="G28" s="88"/>
      <c r="H28" s="84">
        <v>39425.31</v>
      </c>
      <c r="I28" s="71"/>
    </row>
    <row r="29" spans="1:9" x14ac:dyDescent="0.25">
      <c r="A29" s="29" t="s">
        <v>25</v>
      </c>
      <c r="B29" s="30"/>
      <c r="C29" s="30"/>
      <c r="D29" s="30"/>
      <c r="E29" s="31"/>
      <c r="F29" s="32">
        <f>208804.36</f>
        <v>208804.36</v>
      </c>
      <c r="G29" s="88"/>
      <c r="H29" s="34">
        <f>201373.56+10385.44</f>
        <v>211759</v>
      </c>
      <c r="I29" s="33"/>
    </row>
    <row r="30" spans="1:9" x14ac:dyDescent="0.25">
      <c r="A30" s="29" t="s">
        <v>12</v>
      </c>
      <c r="B30" s="30"/>
      <c r="C30" s="30"/>
      <c r="D30" s="30"/>
      <c r="E30" s="31"/>
      <c r="F30" s="32">
        <f>270479.66</f>
        <v>270479.65999999997</v>
      </c>
      <c r="G30" s="88"/>
      <c r="H30" s="34">
        <v>270479.64</v>
      </c>
      <c r="I30" s="33"/>
    </row>
    <row r="31" spans="1:9" x14ac:dyDescent="0.25">
      <c r="A31" s="10" t="s">
        <v>42</v>
      </c>
      <c r="B31" s="8"/>
      <c r="C31" s="8"/>
      <c r="D31" s="8"/>
      <c r="E31" s="9"/>
      <c r="F31" s="100"/>
      <c r="G31" s="101"/>
      <c r="H31" s="34"/>
      <c r="I31" s="33"/>
    </row>
    <row r="32" spans="1:9" x14ac:dyDescent="0.25">
      <c r="A32" s="29" t="s">
        <v>13</v>
      </c>
      <c r="B32" s="30"/>
      <c r="C32" s="30"/>
      <c r="D32" s="30"/>
      <c r="E32" s="31"/>
      <c r="F32" s="32"/>
      <c r="G32" s="88"/>
      <c r="H32" s="34"/>
      <c r="I32" s="33"/>
    </row>
    <row r="33" spans="1:9" x14ac:dyDescent="0.25">
      <c r="A33" s="29" t="s">
        <v>26</v>
      </c>
      <c r="B33" s="30"/>
      <c r="C33" s="30"/>
      <c r="D33" s="30"/>
      <c r="E33" s="31"/>
      <c r="F33" s="32"/>
      <c r="G33" s="88"/>
      <c r="H33" s="34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4">
        <v>129686.55</v>
      </c>
      <c r="I34" s="33"/>
    </row>
    <row r="35" spans="1:9" x14ac:dyDescent="0.25">
      <c r="A35" s="102" t="s">
        <v>29</v>
      </c>
      <c r="B35" s="103"/>
      <c r="C35" s="103"/>
      <c r="D35" s="103"/>
      <c r="E35" s="104"/>
      <c r="F35" s="27">
        <v>286084.26</v>
      </c>
      <c r="G35" s="28"/>
      <c r="H35" s="98">
        <v>286084.32</v>
      </c>
      <c r="I35" s="99"/>
    </row>
    <row r="36" spans="1:9" x14ac:dyDescent="0.25">
      <c r="A36" s="102" t="s">
        <v>27</v>
      </c>
      <c r="B36" s="103"/>
      <c r="C36" s="103"/>
      <c r="D36" s="103"/>
      <c r="E36" s="104"/>
      <c r="F36" s="27"/>
      <c r="G36" s="28"/>
      <c r="H36" s="27"/>
      <c r="I36" s="28"/>
    </row>
    <row r="37" spans="1:9" x14ac:dyDescent="0.25">
      <c r="A37" s="102" t="s">
        <v>28</v>
      </c>
      <c r="B37" s="103"/>
      <c r="C37" s="103"/>
      <c r="D37" s="103"/>
      <c r="E37" s="104"/>
      <c r="F37" s="27"/>
      <c r="G37" s="28"/>
      <c r="H37" s="27"/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155302.88+155302.88</f>
        <v>310605.76</v>
      </c>
      <c r="G38" s="28"/>
      <c r="H38" s="27">
        <v>326640.34999999998</v>
      </c>
      <c r="I38" s="28"/>
    </row>
    <row r="39" spans="1:9" x14ac:dyDescent="0.25">
      <c r="A39" s="102" t="s">
        <v>30</v>
      </c>
      <c r="B39" s="103"/>
      <c r="C39" s="103"/>
      <c r="D39" s="103"/>
      <c r="E39" s="104"/>
      <c r="F39" s="27">
        <f>F24+F35+F36+F37+F38</f>
        <v>1231124.3</v>
      </c>
      <c r="G39" s="99"/>
      <c r="H39" s="27">
        <f>H24+H35+H36+H37+H38</f>
        <v>1368162.87</v>
      </c>
      <c r="I39" s="99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70966.66</v>
      </c>
      <c r="G40" s="28"/>
      <c r="H40" s="27">
        <f>H41+H42+H43</f>
        <v>85685.02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21797.88</v>
      </c>
      <c r="G41" s="28"/>
      <c r="H41" s="27">
        <v>23197.040000000001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3097.48</v>
      </c>
      <c r="G42" s="28"/>
      <c r="H42" s="27">
        <v>12110.65</v>
      </c>
      <c r="I42" s="28"/>
    </row>
    <row r="43" spans="1:9" x14ac:dyDescent="0.25">
      <c r="A43" s="105" t="s">
        <v>34</v>
      </c>
      <c r="B43" s="106"/>
      <c r="C43" s="106"/>
      <c r="D43" s="106"/>
      <c r="E43" s="107"/>
      <c r="F43" s="27">
        <v>46071.3</v>
      </c>
      <c r="G43" s="28"/>
      <c r="H43" s="27">
        <v>50377.33</v>
      </c>
      <c r="I43" s="28"/>
    </row>
    <row r="44" spans="1:9" x14ac:dyDescent="0.25">
      <c r="A44" s="102" t="s">
        <v>24</v>
      </c>
      <c r="B44" s="103"/>
      <c r="C44" s="103"/>
      <c r="D44" s="103"/>
      <c r="E44" s="104"/>
      <c r="F44" s="27">
        <f>F39+F40</f>
        <v>1302090.96</v>
      </c>
      <c r="G44" s="99"/>
      <c r="H44" s="27">
        <f>H39+H40</f>
        <v>1453847.8900000001</v>
      </c>
      <c r="I44" s="99"/>
    </row>
    <row r="45" spans="1:9" x14ac:dyDescent="0.25">
      <c r="A45" s="102"/>
      <c r="B45" s="103"/>
      <c r="C45" s="103"/>
      <c r="D45" s="103"/>
      <c r="E45" s="104"/>
      <c r="F45" s="98"/>
      <c r="G45" s="99"/>
      <c r="H45" s="34"/>
      <c r="I45" s="33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2021-03-16T08:01:42Z</dcterms:modified>
</cp:coreProperties>
</file>