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\папка обмена\Лицевые счета по жилым домам 2025 г\Лицевые счета\Металлургов1,2,3,4,5\"/>
    </mc:Choice>
  </mc:AlternateContent>
  <xr:revisionPtr revIDLastSave="0" documentId="13_ncr:1_{33AF54A2-5145-4B36-897B-161CDAEF61E2}" xr6:coauthVersionLast="47" xr6:coauthVersionMax="47" xr10:uidLastSave="{00000000-0000-0000-0000-000000000000}"/>
  <bookViews>
    <workbookView xWindow="-120" yWindow="-120" windowWidth="29040" windowHeight="15840" tabRatio="745" activeTab="4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Допол.раб.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7" l="1"/>
  <c r="D30" i="6"/>
  <c r="D53" i="1"/>
  <c r="C53" i="1"/>
  <c r="C51" i="1"/>
  <c r="D42" i="4"/>
  <c r="C42" i="4"/>
  <c r="D17" i="9"/>
  <c r="D28" i="6"/>
  <c r="C28" i="6"/>
  <c r="D49" i="1"/>
  <c r="K15" i="5"/>
  <c r="C38" i="4"/>
  <c r="D26" i="6"/>
  <c r="C26" i="6"/>
  <c r="D16" i="2"/>
  <c r="C16" i="2"/>
  <c r="D47" i="1"/>
  <c r="C47" i="1"/>
  <c r="D28" i="3"/>
  <c r="C28" i="3"/>
  <c r="C33" i="4"/>
  <c r="C43" i="1"/>
  <c r="D24" i="3"/>
  <c r="D15" i="9"/>
  <c r="C15" i="9"/>
  <c r="D22" i="6"/>
  <c r="C22" i="6"/>
  <c r="D22" i="3"/>
  <c r="C22" i="3"/>
  <c r="D8" i="7"/>
  <c r="D10" i="9"/>
  <c r="D20" i="6"/>
  <c r="D6" i="7"/>
  <c r="C6" i="7"/>
  <c r="D17" i="3"/>
  <c r="C17" i="3"/>
  <c r="D8" i="9"/>
  <c r="C8" i="9"/>
  <c r="D18" i="6"/>
  <c r="D13" i="3"/>
  <c r="C13" i="3"/>
  <c r="D16" i="6"/>
  <c r="C33" i="1"/>
  <c r="C35" i="1" s="1"/>
  <c r="C24" i="4"/>
  <c r="D14" i="6"/>
  <c r="C31" i="1"/>
  <c r="C20" i="4"/>
  <c r="D12" i="6"/>
  <c r="C12" i="6"/>
  <c r="D12" i="2"/>
  <c r="C24" i="1"/>
  <c r="C23" i="1"/>
  <c r="C25" i="1" s="1"/>
  <c r="C21" i="1"/>
  <c r="D9" i="3"/>
  <c r="C13" i="4"/>
  <c r="C16" i="4" s="1"/>
  <c r="D16" i="4" s="1"/>
  <c r="D20" i="4" s="1"/>
  <c r="D24" i="4" s="1"/>
  <c r="D26" i="4" s="1"/>
  <c r="D28" i="4" s="1"/>
  <c r="D33" i="4" s="1"/>
  <c r="D38" i="4" s="1"/>
  <c r="D10" i="6"/>
  <c r="C8" i="6"/>
  <c r="C10" i="6" s="1"/>
  <c r="D10" i="2"/>
  <c r="C10" i="2"/>
  <c r="C19" i="1"/>
  <c r="D6" i="4"/>
  <c r="D7" i="3"/>
  <c r="C7" i="3"/>
  <c r="D6" i="6"/>
  <c r="C6" i="6"/>
  <c r="D6" i="2"/>
  <c r="D14" i="1"/>
  <c r="D19" i="1" s="1"/>
  <c r="C14" i="1"/>
  <c r="D25" i="1" l="1"/>
  <c r="D31" i="1" s="1"/>
  <c r="D35" i="1"/>
  <c r="D37" i="1" s="1"/>
  <c r="D39" i="1" s="1"/>
  <c r="D43" i="1" s="1"/>
  <c r="N18" i="5"/>
  <c r="E4" i="5"/>
  <c r="M4" i="5"/>
  <c r="L4" i="5"/>
  <c r="K4" i="5"/>
  <c r="J4" i="5"/>
  <c r="I4" i="5"/>
  <c r="H4" i="5"/>
  <c r="G4" i="5"/>
  <c r="F4" i="5"/>
  <c r="D4" i="5"/>
  <c r="C4" i="5"/>
  <c r="B4" i="5"/>
  <c r="B9" i="5"/>
  <c r="B14" i="5"/>
  <c r="L14" i="5"/>
  <c r="K19" i="5"/>
  <c r="J19" i="5"/>
  <c r="M9" i="5"/>
  <c r="L9" i="5"/>
  <c r="K9" i="5"/>
  <c r="J9" i="5"/>
  <c r="I9" i="5"/>
  <c r="H9" i="5"/>
  <c r="G9" i="5"/>
  <c r="F9" i="5"/>
  <c r="E9" i="5"/>
  <c r="D9" i="5"/>
  <c r="C9" i="5"/>
  <c r="N22" i="5"/>
  <c r="N21" i="5"/>
  <c r="N20" i="5"/>
  <c r="M19" i="5"/>
  <c r="L19" i="5"/>
  <c r="I19" i="5"/>
  <c r="H19" i="5"/>
  <c r="G19" i="5"/>
  <c r="F19" i="5"/>
  <c r="E19" i="5"/>
  <c r="D19" i="5"/>
  <c r="C19" i="5"/>
  <c r="B19" i="5"/>
  <c r="N17" i="5"/>
  <c r="N12" i="5"/>
  <c r="N8" i="5"/>
  <c r="M14" i="5"/>
  <c r="K14" i="5"/>
  <c r="J14" i="5"/>
  <c r="I14" i="5"/>
  <c r="H14" i="5"/>
  <c r="G14" i="5"/>
  <c r="F14" i="5"/>
  <c r="E14" i="5"/>
  <c r="D14" i="5"/>
  <c r="C14" i="5"/>
  <c r="I24" i="5" l="1"/>
  <c r="L24" i="5"/>
  <c r="B24" i="5"/>
  <c r="G24" i="5"/>
  <c r="K24" i="5"/>
  <c r="J24" i="5"/>
  <c r="M24" i="5"/>
  <c r="H24" i="5"/>
  <c r="F24" i="5"/>
  <c r="E24" i="5"/>
  <c r="D24" i="5"/>
  <c r="C24" i="5"/>
  <c r="N19" i="5"/>
  <c r="N6" i="5"/>
  <c r="N23" i="5"/>
  <c r="N13" i="5"/>
  <c r="N5" i="5"/>
  <c r="N4" i="5" l="1"/>
  <c r="N11" i="5"/>
  <c r="N10" i="5"/>
  <c r="N15" i="5" l="1"/>
  <c r="N16" i="5"/>
  <c r="N14" i="5"/>
  <c r="N9" i="5" l="1"/>
  <c r="N24" i="5" s="1"/>
</calcChain>
</file>

<file path=xl/sharedStrings.xml><?xml version="1.0" encoding="utf-8"?>
<sst xmlns="http://schemas.openxmlformats.org/spreadsheetml/2006/main" count="250" uniqueCount="149">
  <si>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</si>
  <si>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</si>
  <si>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</si>
  <si>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</si>
  <si>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</si>
  <si>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3.Текущий ремонт конструктивных элементов</t>
  </si>
  <si>
    <t>4.Текущий ремонт инженерного оборудования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</si>
  <si>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</si>
  <si>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</si>
  <si>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</si>
  <si>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</si>
  <si>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</si>
  <si>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</si>
  <si>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</si>
  <si>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</si>
  <si>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</si>
  <si>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</si>
  <si>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</si>
  <si>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</si>
  <si>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</si>
  <si>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</si>
  <si>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</si>
  <si>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</si>
  <si>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</si>
  <si>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</si>
  <si>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</si>
  <si>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</si>
  <si>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</si>
  <si>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</si>
  <si>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</si>
  <si>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</si>
  <si>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</si>
  <si>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2.Техническое обслуживание электрооборудования</t>
  </si>
  <si>
    <t>Металлургов,3</t>
  </si>
  <si>
    <t>-эл.оборудование</t>
  </si>
  <si>
    <t>-эл.оборудования</t>
  </si>
  <si>
    <t>очистка дорог</t>
  </si>
  <si>
    <t>Текущий ремонт эл.оборудования</t>
  </si>
  <si>
    <t>Кузмичева  Е.А.</t>
  </si>
  <si>
    <t>уборка придомовой территории</t>
  </si>
  <si>
    <t>Дополнительные работы</t>
  </si>
  <si>
    <t>4.Дополнительные работы</t>
  </si>
  <si>
    <t>5. ОДН:</t>
  </si>
  <si>
    <t>ХВС</t>
  </si>
  <si>
    <t>ГВС</t>
  </si>
  <si>
    <t>электроэнергия</t>
  </si>
  <si>
    <t>7. Расходы по содержанию УК</t>
  </si>
  <si>
    <t>Директор ООО УК "Крокус"</t>
  </si>
  <si>
    <t>Дезинфекция</t>
  </si>
  <si>
    <t>Итого за январь</t>
  </si>
  <si>
    <t>Лицевой счёт  2024г</t>
  </si>
  <si>
    <t>Скос травы на придомовой территории</t>
  </si>
  <si>
    <t>Обход подвала на предмет утечек</t>
  </si>
  <si>
    <t>Лицевой счет. Сводный расчет  2025г</t>
  </si>
  <si>
    <t>Лицевой счёт  2025г</t>
  </si>
  <si>
    <t>Прочистка канализации подъезд №7</t>
  </si>
  <si>
    <t xml:space="preserve">Отогрев водосточных труб </t>
  </si>
  <si>
    <t>Прочистка кран фильтра квартира №101</t>
  </si>
  <si>
    <t>Очистка канализационных труб от куржака</t>
  </si>
  <si>
    <t>Ремонт стояка отопления квартира №52</t>
  </si>
  <si>
    <t>Прочистка канализации квартира №98</t>
  </si>
  <si>
    <t>Закрытие слуховых окон в подвале</t>
  </si>
  <si>
    <t>Ремонт светильника замена лампочки и предохранителя Подъезд №4,1-7,7</t>
  </si>
  <si>
    <t>Монтаж натяжных потолков после замены стояков квартира №98-101</t>
  </si>
  <si>
    <t>Замена окна в подъезде №1 анком</t>
  </si>
  <si>
    <t>Лицевой счёт 2025г</t>
  </si>
  <si>
    <t>Замена отопительного прибора квартира №109</t>
  </si>
  <si>
    <t>Замена участка трубы ГВС квартира №8</t>
  </si>
  <si>
    <t>Замена манжетов на стояке ГВС квартира №8</t>
  </si>
  <si>
    <t>Итого за февраль</t>
  </si>
  <si>
    <t>Очистка сливных и водосточных труб на крыше от наледи</t>
  </si>
  <si>
    <t>Демонтаж горелого пакетного выключателя, монтаж нового в подъезде №1</t>
  </si>
  <si>
    <t>Ремонт светильников замена лампочек и схем подъезд №5,6,4</t>
  </si>
  <si>
    <t>Замена крана на стояке ХВС квартира №29</t>
  </si>
  <si>
    <t>Замена отопительного прибора в зале квартира №82</t>
  </si>
  <si>
    <t xml:space="preserve">Демонтаж циркуляционного насоса </t>
  </si>
  <si>
    <t>Замена стояка канализации в подвале</t>
  </si>
  <si>
    <t>Замена стояков отопления кухня спальня квартира №28,31,34</t>
  </si>
  <si>
    <t>Установка перемычки на батарею квартира №31,34</t>
  </si>
  <si>
    <t>Сборка канализации в подвале подъезд №7</t>
  </si>
  <si>
    <t>Монтаж нового циркуляционного насоса в подвале №3</t>
  </si>
  <si>
    <t>Монтаж натяжного потолка после замены стоков квартира №31</t>
  </si>
  <si>
    <t>Замена тройника на стояке канализации в подвале подъезд №1</t>
  </si>
  <si>
    <t>Устранение запаха канализции в подвале, прочистка канализации подъезд №7</t>
  </si>
  <si>
    <t>Отключение насосов на отопление, отключение подъездного отопления</t>
  </si>
  <si>
    <t>Итого за март</t>
  </si>
  <si>
    <t>Отогрев водосточных труб подъезд №1-7</t>
  </si>
  <si>
    <t xml:space="preserve">Отогрев водосточных труб подъезд </t>
  </si>
  <si>
    <t>Ремонт светильников замена лампочек и схем подъезд №1,2,3,4,5</t>
  </si>
  <si>
    <t>Замена стояка ГВС квартира №99</t>
  </si>
  <si>
    <t>Переключение ХВС в подвале подъезда №2</t>
  </si>
  <si>
    <t>Прочистка канализации квартира №24</t>
  </si>
  <si>
    <t>Устранение течи на стояке ХВС квартира №101</t>
  </si>
  <si>
    <t>Подключение ХВС в тамбуре подъезд №2</t>
  </si>
  <si>
    <t>Итого за апрель</t>
  </si>
  <si>
    <t>Работы ППР подъезд №1-7</t>
  </si>
  <si>
    <t>Замена участка трубы канализации квартира №21</t>
  </si>
  <si>
    <t>Замена радиатора на чугунный квартира №52</t>
  </si>
  <si>
    <t>Отключение отопления. Ремонт центрального канализационного стояка</t>
  </si>
  <si>
    <t>Итого за май</t>
  </si>
  <si>
    <t>Ремонт светильников замена лампочек и схем Подъезд №4  2 этаж</t>
  </si>
  <si>
    <t>Замена участка трубы канализации квартира №106</t>
  </si>
  <si>
    <t>Утепление фасада по шву квартира №35,55,80,101</t>
  </si>
  <si>
    <t>Утепление фасада по шву квартира №69</t>
  </si>
  <si>
    <t>Демонтаж, монтаж горелого светильника подъезд №1</t>
  </si>
  <si>
    <t>Выдана краска жителям для покарски детской площадки</t>
  </si>
  <si>
    <t>Итого за июнь</t>
  </si>
  <si>
    <t>Ремонт и удлинение водосточной трубы подъезд №2</t>
  </si>
  <si>
    <t>Ремонт водосточной трубы Подъезд №1</t>
  </si>
  <si>
    <t>Ремонт системы электроснабжения подъезд №1</t>
  </si>
  <si>
    <t>Частичный ремонт стояка ГВс Квартира №96</t>
  </si>
  <si>
    <t>Ремонт светильников замена лампочек и схем подъезд №3</t>
  </si>
  <si>
    <t>Уборка крупногабаритного мусора</t>
  </si>
  <si>
    <t>Демонтаж монтаж электропровода в подъезде№1</t>
  </si>
  <si>
    <t>Ремонт крыльца силами жильцов подъезд №2</t>
  </si>
  <si>
    <t>Частичный ремонт кровли над квартирой №47</t>
  </si>
  <si>
    <t>Ремонт кровли. Изготовление и установка люков на крыше</t>
  </si>
  <si>
    <t>Итого за июль</t>
  </si>
  <si>
    <t>Ремонт светильников замена лампочек и схем подъезд №5,2,4,6,7</t>
  </si>
  <si>
    <t>Уборка мусора с крыши</t>
  </si>
  <si>
    <t>Очистка кровли от мусора</t>
  </si>
  <si>
    <t>Итого за август</t>
  </si>
  <si>
    <t>Утепление фасада по шву МКД квартира №34,110</t>
  </si>
  <si>
    <t>Устранение течи на стояке отопления квартира №68</t>
  </si>
  <si>
    <t>Итого за сентябрь</t>
  </si>
  <si>
    <t>Ремонт системы отопления квартира №14</t>
  </si>
  <si>
    <t>Замена сгона на стояке отопления квартира №69</t>
  </si>
  <si>
    <t>Замена кранов в подвале на стояках отопления подъезд №7</t>
  </si>
  <si>
    <t>Ремонт подъездного козырька подъезд №4</t>
  </si>
  <si>
    <t>Ремонт кровли над квартирой №110, парапета и примыкания</t>
  </si>
  <si>
    <t>Включение насосов на отопления</t>
  </si>
  <si>
    <t>Закрепление труб в подъезде</t>
  </si>
  <si>
    <t>Прочистка фильтров на тепловом узле</t>
  </si>
  <si>
    <t>Итого за октябрь</t>
  </si>
  <si>
    <t>Закрепление тамбурной двери</t>
  </si>
  <si>
    <t>Обследование подъезда на предмет освещения замена лампочек и предохранителей подъезд №3</t>
  </si>
  <si>
    <t>Замена стояков отопления в спальне, кухне зале квартира №103,106,109</t>
  </si>
  <si>
    <t>Замена канализационного стояка и стояков ГВС ХВС в туалете квартира №57,60,63</t>
  </si>
  <si>
    <t>Монтаж демонтаж потолков после замены стояков квартира №103,106,109</t>
  </si>
  <si>
    <t>Запуск подъездного отопления</t>
  </si>
  <si>
    <t>Ремонт светильников замена лампочек и схем подъезд №6,7,5,3</t>
  </si>
  <si>
    <t>Вывоз крупногабаритного мусора трактором</t>
  </si>
  <si>
    <t>Замена конвектора в подъезде №1</t>
  </si>
  <si>
    <t>Замена отопительного прибора квартира №14</t>
  </si>
  <si>
    <t>Итого за ноябрь</t>
  </si>
  <si>
    <t>Обход подвала на предмет утечек, закрытие подвальных окон</t>
  </si>
  <si>
    <t>Итого за декабрь</t>
  </si>
  <si>
    <t>Ренмонт светильников замена лампочек и схем подъезд №4  2 этаж</t>
  </si>
  <si>
    <t>Демонтаж монтаж подъездных светильников в подъезде№1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</si>
</sst>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₽&quot;_-;\-* #,##0.00\ &quot;₽&quot;_-;_-* &quot;-&quot;??\ &quot;₽&quot;_-;_-@_-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49" fontId="6" fillId="0" borderId="1" xfId="0" applyNumberFormat="1" applyFont="1" applyBorder="1" applyAlignment="1">
      <alignment wrapText="1"/>
    </xf>
    <xf numFmtId="2" fontId="2" fillId="0" borderId="1" xfId="0" applyNumberFormat="1" applyFont="1" applyBorder="1"/>
    <xf numFmtId="2" fontId="6" fillId="0" borderId="1" xfId="0" applyNumberFormat="1" applyFont="1" applyBorder="1"/>
    <xf numFmtId="2" fontId="6" fillId="2" borderId="1" xfId="0" applyNumberFormat="1" applyFont="1" applyFill="1" applyBorder="1"/>
    <xf numFmtId="0" fontId="0" fillId="0" borderId="1" xfId="0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49" fontId="2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2" fontId="8" fillId="0" borderId="1" xfId="0" applyNumberFormat="1" applyFont="1" applyBorder="1" applyAlignment="1">
      <alignment wrapText="1"/>
    </xf>
    <xf numFmtId="2" fontId="9" fillId="0" borderId="1" xfId="0" applyNumberFormat="1" applyFont="1" applyBorder="1" applyAlignment="1">
      <alignment wrapText="1"/>
    </xf>
    <xf numFmtId="0" fontId="8" fillId="0" borderId="3" xfId="0" applyFont="1" applyBorder="1" applyAlignment="1">
      <alignment wrapText="1"/>
    </xf>
    <xf numFmtId="2" fontId="9" fillId="0" borderId="4" xfId="0" applyNumberFormat="1" applyFont="1" applyBorder="1" applyAlignment="1">
      <alignment wrapText="1"/>
    </xf>
    <xf numFmtId="0" fontId="8" fillId="0" borderId="1" xfId="0" applyFont="1" applyBorder="1"/>
    <xf numFmtId="0" fontId="9" fillId="0" borderId="1" xfId="0" applyFont="1" applyBorder="1"/>
    <xf numFmtId="2" fontId="9" fillId="0" borderId="1" xfId="0" applyNumberFormat="1" applyFont="1" applyBorder="1"/>
    <xf numFmtId="0" fontId="8" fillId="0" borderId="0" xfId="0" applyFont="1"/>
    <xf numFmtId="2" fontId="8" fillId="0" borderId="1" xfId="0" applyNumberFormat="1" applyFont="1" applyBorder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9" fillId="0" borderId="7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 wrapText="1"/>
    </xf>
    <xf numFmtId="0" fontId="9" fillId="0" borderId="3" xfId="0" applyFont="1" applyBorder="1" applyAlignment="1">
      <alignment wrapText="1"/>
    </xf>
    <xf numFmtId="2" fontId="1" fillId="0" borderId="4" xfId="0" applyNumberFormat="1" applyFont="1" applyBorder="1" applyAlignment="1">
      <alignment wrapText="1"/>
    </xf>
    <xf numFmtId="2" fontId="9" fillId="0" borderId="9" xfId="0" applyNumberFormat="1" applyFont="1" applyBorder="1"/>
    <xf numFmtId="0" fontId="6" fillId="0" borderId="9" xfId="0" applyFont="1" applyBorder="1"/>
    <xf numFmtId="2" fontId="1" fillId="0" borderId="1" xfId="0" applyNumberFormat="1" applyFont="1" applyBorder="1"/>
    <xf numFmtId="0" fontId="9" fillId="0" borderId="2" xfId="0" applyFont="1" applyBorder="1"/>
    <xf numFmtId="0" fontId="9" fillId="0" borderId="1" xfId="0" applyFont="1" applyBorder="1" applyAlignment="1">
      <alignment horizontal="left"/>
    </xf>
    <xf numFmtId="0" fontId="8" fillId="0" borderId="5" xfId="0" applyFont="1" applyBorder="1"/>
    <xf numFmtId="0" fontId="8" fillId="0" borderId="6" xfId="0" applyFont="1" applyBorder="1"/>
    <xf numFmtId="0" fontId="8" fillId="0" borderId="9" xfId="0" applyFont="1" applyBorder="1"/>
    <xf numFmtId="0" fontId="5" fillId="0" borderId="1" xfId="0" applyFont="1" applyBorder="1" applyAlignment="1">
      <alignment wrapText="1"/>
    </xf>
    <xf numFmtId="44" fontId="8" fillId="0" borderId="1" xfId="0" applyNumberFormat="1" applyFont="1" applyBorder="1" applyAlignment="1">
      <alignment wrapText="1"/>
    </xf>
    <xf numFmtId="0" fontId="9" fillId="0" borderId="1" xfId="0" applyFont="1" applyBorder="1" applyAlignment="1">
      <alignment horizontal="left" wrapText="1"/>
    </xf>
    <xf numFmtId="0" fontId="12" fillId="0" borderId="1" xfId="0" applyFont="1" applyBorder="1" applyAlignment="1">
      <alignment wrapText="1"/>
    </xf>
    <xf numFmtId="0" fontId="8" fillId="0" borderId="8" xfId="0" applyFont="1" applyBorder="1"/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8" xfId="0" applyFont="1" applyBorder="1" applyAlignment="1">
      <alignment wrapText="1"/>
    </xf>
    <xf numFmtId="0" fontId="9" fillId="0" borderId="9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7"/>
  <sheetViews>
    <sheetView topLeftCell="A31" workbookViewId="0">
      <selection activeCell="D54" sqref="D54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64" t="s">
        <v>54</v>
      </c>
      <c r="C1" s="64"/>
      <c r="D1" s="64"/>
      <c r="E1" s="6"/>
      <c r="F1" s="6"/>
      <c r="G1" s="6"/>
      <c r="H1" s="6"/>
    </row>
    <row r="2" spans="1:8" ht="15.75" x14ac:dyDescent="0.25">
      <c r="A2" s="1"/>
      <c r="B2" s="2" t="s">
        <v>33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63" t="s">
        <v>4</v>
      </c>
      <c r="C3" s="63"/>
      <c r="D3" s="63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28</v>
      </c>
      <c r="E4" s="1"/>
      <c r="F4" s="1"/>
      <c r="G4" s="1"/>
      <c r="H4" s="1"/>
    </row>
    <row r="5" spans="1:8" x14ac:dyDescent="0.25">
      <c r="A5" s="7"/>
      <c r="B5" s="3" t="s">
        <v>2</v>
      </c>
      <c r="C5" s="7"/>
      <c r="D5" s="7"/>
      <c r="E5" s="1"/>
      <c r="F5" s="1"/>
      <c r="G5" s="1"/>
      <c r="H5" s="1"/>
    </row>
    <row r="6" spans="1:8" x14ac:dyDescent="0.25">
      <c r="A6" s="30">
        <v>1</v>
      </c>
      <c r="B6" s="30" t="s">
        <v>55</v>
      </c>
      <c r="C6" s="30">
        <v>3320</v>
      </c>
      <c r="D6" s="31"/>
      <c r="E6" s="1"/>
      <c r="F6" s="1"/>
    </row>
    <row r="7" spans="1:8" x14ac:dyDescent="0.25">
      <c r="A7" s="30">
        <v>2</v>
      </c>
      <c r="B7" s="30" t="s">
        <v>56</v>
      </c>
      <c r="C7" s="30">
        <v>3419.8</v>
      </c>
      <c r="D7" s="30"/>
      <c r="E7" s="1"/>
      <c r="F7" s="1"/>
    </row>
    <row r="8" spans="1:8" x14ac:dyDescent="0.25">
      <c r="A8" s="30">
        <v>3</v>
      </c>
      <c r="B8" s="30" t="s">
        <v>57</v>
      </c>
      <c r="C8" s="30">
        <v>1660</v>
      </c>
      <c r="D8" s="31"/>
      <c r="E8" s="1"/>
      <c r="F8" s="1"/>
    </row>
    <row r="9" spans="1:8" x14ac:dyDescent="0.25">
      <c r="A9" s="30">
        <v>4</v>
      </c>
      <c r="B9" s="30" t="s">
        <v>52</v>
      </c>
      <c r="C9" s="30">
        <v>830</v>
      </c>
      <c r="D9" s="31"/>
      <c r="E9" s="1"/>
      <c r="F9" s="1"/>
    </row>
    <row r="10" spans="1:8" x14ac:dyDescent="0.25">
      <c r="A10" s="30">
        <v>5</v>
      </c>
      <c r="B10" s="30" t="s">
        <v>58</v>
      </c>
      <c r="C10" s="30">
        <v>3386.6</v>
      </c>
      <c r="D10" s="31"/>
      <c r="E10" s="1"/>
      <c r="F10" s="1"/>
    </row>
    <row r="11" spans="1:8" x14ac:dyDescent="0.25">
      <c r="A11" s="30">
        <v>6</v>
      </c>
      <c r="B11" s="30" t="s">
        <v>59</v>
      </c>
      <c r="C11" s="30">
        <v>3414</v>
      </c>
      <c r="D11" s="31"/>
      <c r="E11" s="1"/>
      <c r="F11" s="1"/>
    </row>
    <row r="12" spans="1:8" x14ac:dyDescent="0.25">
      <c r="A12" s="30">
        <v>10</v>
      </c>
      <c r="B12" s="30" t="s">
        <v>60</v>
      </c>
      <c r="C12" s="30">
        <v>2490</v>
      </c>
      <c r="D12" s="31"/>
      <c r="E12" s="1"/>
      <c r="F12" s="1"/>
    </row>
    <row r="13" spans="1:8" s="5" customFormat="1" x14ac:dyDescent="0.25">
      <c r="A13" s="30">
        <v>11</v>
      </c>
      <c r="B13" s="30" t="s">
        <v>52</v>
      </c>
      <c r="C13" s="30">
        <v>1660</v>
      </c>
      <c r="D13" s="31"/>
      <c r="E13" s="4"/>
      <c r="F13" s="4"/>
    </row>
    <row r="14" spans="1:8" s="5" customFormat="1" x14ac:dyDescent="0.25">
      <c r="A14" s="30"/>
      <c r="B14" s="31" t="s">
        <v>49</v>
      </c>
      <c r="C14" s="31">
        <f>SUM(C6:C13)</f>
        <v>20180.400000000001</v>
      </c>
      <c r="D14" s="31">
        <f>C14</f>
        <v>20180.400000000001</v>
      </c>
      <c r="E14" s="4"/>
      <c r="F14" s="4"/>
    </row>
    <row r="15" spans="1:8" x14ac:dyDescent="0.25">
      <c r="A15" s="30"/>
      <c r="B15" s="31" t="s">
        <v>7</v>
      </c>
      <c r="C15" s="30"/>
      <c r="D15" s="31"/>
      <c r="E15" s="1"/>
      <c r="F15" s="1"/>
    </row>
    <row r="16" spans="1:8" x14ac:dyDescent="0.25">
      <c r="A16" s="30">
        <v>1</v>
      </c>
      <c r="B16" s="30" t="s">
        <v>67</v>
      </c>
      <c r="C16" s="30">
        <v>943.5</v>
      </c>
      <c r="D16" s="31"/>
      <c r="E16" s="1"/>
      <c r="F16" s="1"/>
    </row>
    <row r="17" spans="1:6" x14ac:dyDescent="0.25">
      <c r="A17" s="30">
        <v>2</v>
      </c>
      <c r="B17" s="30" t="s">
        <v>68</v>
      </c>
      <c r="C17" s="30">
        <v>3320</v>
      </c>
      <c r="D17" s="31"/>
      <c r="E17" s="1"/>
      <c r="F17" s="1"/>
    </row>
    <row r="18" spans="1:6" x14ac:dyDescent="0.25">
      <c r="A18" s="30">
        <v>3</v>
      </c>
      <c r="B18" s="30" t="s">
        <v>52</v>
      </c>
      <c r="C18" s="32">
        <v>1660</v>
      </c>
      <c r="D18" s="30"/>
      <c r="E18" s="1"/>
      <c r="F18" s="1"/>
    </row>
    <row r="19" spans="1:6" x14ac:dyDescent="0.25">
      <c r="A19" s="30"/>
      <c r="B19" s="31" t="s">
        <v>69</v>
      </c>
      <c r="C19" s="33">
        <f>SUM(C16:C18)</f>
        <v>5923.5</v>
      </c>
      <c r="D19" s="33">
        <f>C19+D14</f>
        <v>26103.9</v>
      </c>
      <c r="E19" s="1"/>
      <c r="F19" s="1"/>
    </row>
    <row r="20" spans="1:6" s="5" customFormat="1" x14ac:dyDescent="0.25">
      <c r="A20" s="30"/>
      <c r="B20" s="31" t="s">
        <v>3</v>
      </c>
      <c r="C20" s="33"/>
      <c r="D20" s="33"/>
      <c r="E20" s="4"/>
      <c r="F20" s="4"/>
    </row>
    <row r="21" spans="1:6" s="5" customFormat="1" x14ac:dyDescent="0.25">
      <c r="A21" s="30">
        <v>1</v>
      </c>
      <c r="B21" s="30" t="s">
        <v>52</v>
      </c>
      <c r="C21" s="32">
        <f>1660+1660</f>
        <v>3320</v>
      </c>
      <c r="D21" s="33"/>
      <c r="E21" s="4"/>
      <c r="F21" s="4"/>
    </row>
    <row r="22" spans="1:6" ht="30" x14ac:dyDescent="0.25">
      <c r="A22" s="30">
        <v>2</v>
      </c>
      <c r="B22" s="30" t="s">
        <v>82</v>
      </c>
      <c r="C22" s="30">
        <v>2877.2</v>
      </c>
      <c r="D22" s="33"/>
      <c r="E22" s="1"/>
      <c r="F22" s="1"/>
    </row>
    <row r="23" spans="1:6" ht="30" x14ac:dyDescent="0.25">
      <c r="A23" s="30">
        <v>3</v>
      </c>
      <c r="B23" s="30" t="s">
        <v>83</v>
      </c>
      <c r="C23" s="30">
        <f>830+3320</f>
        <v>4150</v>
      </c>
      <c r="D23" s="31"/>
      <c r="E23" s="1"/>
      <c r="F23" s="1"/>
    </row>
    <row r="24" spans="1:6" ht="30" x14ac:dyDescent="0.25">
      <c r="A24" s="30">
        <v>4</v>
      </c>
      <c r="B24" s="30" t="s">
        <v>84</v>
      </c>
      <c r="C24" s="30">
        <f>3320+1660</f>
        <v>4980</v>
      </c>
      <c r="D24" s="33"/>
      <c r="E24" s="1"/>
      <c r="F24" s="1"/>
    </row>
    <row r="25" spans="1:6" x14ac:dyDescent="0.25">
      <c r="A25" s="30"/>
      <c r="B25" s="31" t="s">
        <v>85</v>
      </c>
      <c r="C25" s="33">
        <f>SUM(C21:C24)</f>
        <v>15327.2</v>
      </c>
      <c r="D25" s="33">
        <f>C25+D19</f>
        <v>41431.100000000006</v>
      </c>
      <c r="E25" s="1"/>
      <c r="F25" s="1"/>
    </row>
    <row r="26" spans="1:6" x14ac:dyDescent="0.25">
      <c r="A26" s="30"/>
      <c r="B26" s="31" t="s">
        <v>9</v>
      </c>
      <c r="C26" s="32"/>
      <c r="D26" s="33"/>
      <c r="E26" s="1"/>
      <c r="F26" s="1"/>
    </row>
    <row r="27" spans="1:6" x14ac:dyDescent="0.25">
      <c r="A27" s="30">
        <v>1</v>
      </c>
      <c r="B27" s="30" t="s">
        <v>91</v>
      </c>
      <c r="C27" s="32">
        <v>3320</v>
      </c>
      <c r="D27" s="33"/>
      <c r="E27" s="1"/>
      <c r="F27" s="1"/>
    </row>
    <row r="28" spans="1:6" x14ac:dyDescent="0.25">
      <c r="A28" s="30">
        <v>2</v>
      </c>
      <c r="B28" s="30" t="s">
        <v>92</v>
      </c>
      <c r="C28" s="30">
        <v>1178.5999999999999</v>
      </c>
      <c r="D28" s="31"/>
      <c r="E28" s="1"/>
      <c r="F28" s="1"/>
    </row>
    <row r="29" spans="1:6" x14ac:dyDescent="0.25">
      <c r="A29" s="30">
        <v>3</v>
      </c>
      <c r="B29" s="30" t="s">
        <v>52</v>
      </c>
      <c r="C29" s="30">
        <v>3320</v>
      </c>
      <c r="D29" s="33"/>
      <c r="E29" s="1"/>
      <c r="F29" s="1"/>
    </row>
    <row r="30" spans="1:6" s="5" customFormat="1" x14ac:dyDescent="0.25">
      <c r="A30" s="30">
        <v>4</v>
      </c>
      <c r="B30" s="30" t="s">
        <v>93</v>
      </c>
      <c r="C30" s="32">
        <v>1834</v>
      </c>
      <c r="D30" s="33"/>
      <c r="E30" s="4"/>
      <c r="F30" s="4"/>
    </row>
    <row r="31" spans="1:6" x14ac:dyDescent="0.25">
      <c r="A31" s="30"/>
      <c r="B31" s="31" t="s">
        <v>94</v>
      </c>
      <c r="C31" s="33">
        <f>SUM(C27:C30)</f>
        <v>9652.6</v>
      </c>
      <c r="D31" s="33">
        <f>C31+D25</f>
        <v>51083.700000000004</v>
      </c>
      <c r="E31" s="1"/>
      <c r="F31" s="1"/>
    </row>
    <row r="32" spans="1:6" x14ac:dyDescent="0.25">
      <c r="A32" s="30"/>
      <c r="B32" s="60" t="s">
        <v>10</v>
      </c>
      <c r="C32" s="30"/>
      <c r="D32" s="30"/>
      <c r="E32" s="1"/>
      <c r="F32" s="1"/>
    </row>
    <row r="33" spans="1:6" x14ac:dyDescent="0.25">
      <c r="A33" s="30">
        <v>1</v>
      </c>
      <c r="B33" s="30" t="s">
        <v>52</v>
      </c>
      <c r="C33" s="32">
        <f>3320+1660</f>
        <v>4980</v>
      </c>
      <c r="D33" s="33"/>
      <c r="E33" s="1"/>
      <c r="F33" s="1"/>
    </row>
    <row r="34" spans="1:6" ht="30" x14ac:dyDescent="0.25">
      <c r="A34" s="30">
        <v>2</v>
      </c>
      <c r="B34" s="30" t="s">
        <v>98</v>
      </c>
      <c r="C34" s="32">
        <v>3735</v>
      </c>
      <c r="D34" s="33"/>
      <c r="E34" s="1"/>
      <c r="F34" s="1"/>
    </row>
    <row r="35" spans="1:6" x14ac:dyDescent="0.25">
      <c r="A35" s="30"/>
      <c r="B35" s="48" t="s">
        <v>99</v>
      </c>
      <c r="C35" s="33">
        <f>SUM(C33:C34)</f>
        <v>8715</v>
      </c>
      <c r="D35" s="35">
        <f>C35+D31</f>
        <v>59798.700000000004</v>
      </c>
      <c r="E35" s="1"/>
      <c r="F35" s="1"/>
    </row>
    <row r="36" spans="1:6" x14ac:dyDescent="0.25">
      <c r="A36" s="30"/>
      <c r="B36" s="48" t="s">
        <v>11</v>
      </c>
      <c r="C36" s="30"/>
      <c r="D36" s="35"/>
      <c r="E36" s="1"/>
      <c r="F36" s="1"/>
    </row>
    <row r="37" spans="1:6" x14ac:dyDescent="0.25">
      <c r="A37" s="30">
        <v>1</v>
      </c>
      <c r="B37" s="34" t="s">
        <v>52</v>
      </c>
      <c r="C37" s="30">
        <v>1660</v>
      </c>
      <c r="D37" s="35">
        <f>C37+D35</f>
        <v>61458.700000000004</v>
      </c>
      <c r="E37" s="1"/>
      <c r="F37" s="1"/>
    </row>
    <row r="38" spans="1:6" x14ac:dyDescent="0.25">
      <c r="A38" s="30"/>
      <c r="B38" s="48" t="s">
        <v>12</v>
      </c>
      <c r="C38" s="30"/>
      <c r="D38" s="35"/>
      <c r="E38" s="1"/>
      <c r="F38" s="1"/>
    </row>
    <row r="39" spans="1:6" x14ac:dyDescent="0.25">
      <c r="A39" s="30">
        <v>1</v>
      </c>
      <c r="B39" s="34" t="s">
        <v>52</v>
      </c>
      <c r="C39" s="31">
        <v>2282.5</v>
      </c>
      <c r="D39" s="35">
        <f>C39+D37</f>
        <v>63741.200000000004</v>
      </c>
      <c r="E39" s="1"/>
      <c r="F39" s="1"/>
    </row>
    <row r="40" spans="1:6" x14ac:dyDescent="0.25">
      <c r="A40" s="30"/>
      <c r="B40" s="48" t="s">
        <v>14</v>
      </c>
      <c r="C40" s="30"/>
      <c r="D40" s="35"/>
      <c r="E40" s="1"/>
      <c r="F40" s="1"/>
    </row>
    <row r="41" spans="1:6" x14ac:dyDescent="0.25">
      <c r="A41" s="30">
        <v>1</v>
      </c>
      <c r="B41" s="34" t="s">
        <v>52</v>
      </c>
      <c r="C41" s="30">
        <v>1660</v>
      </c>
      <c r="D41" s="35"/>
      <c r="E41" s="1"/>
      <c r="F41" s="1"/>
    </row>
    <row r="42" spans="1:6" ht="30" x14ac:dyDescent="0.25">
      <c r="A42" s="30">
        <v>2</v>
      </c>
      <c r="B42" s="34" t="s">
        <v>123</v>
      </c>
      <c r="C42" s="30">
        <v>2490</v>
      </c>
      <c r="D42" s="35"/>
      <c r="E42" s="1"/>
      <c r="F42" s="1"/>
    </row>
    <row r="43" spans="1:6" x14ac:dyDescent="0.25">
      <c r="A43" s="30"/>
      <c r="B43" s="48" t="s">
        <v>124</v>
      </c>
      <c r="C43" s="31">
        <f>SUM(C41:C42)</f>
        <v>4150</v>
      </c>
      <c r="D43" s="35">
        <f>C43+D39</f>
        <v>67891.200000000012</v>
      </c>
      <c r="E43" s="1"/>
      <c r="F43" s="1"/>
    </row>
    <row r="44" spans="1:6" x14ac:dyDescent="0.25">
      <c r="A44" s="30"/>
      <c r="B44" s="48" t="s">
        <v>15</v>
      </c>
      <c r="C44" s="31"/>
      <c r="D44" s="35"/>
      <c r="E44" s="1"/>
      <c r="F44" s="1"/>
    </row>
    <row r="45" spans="1:6" x14ac:dyDescent="0.25">
      <c r="A45" s="30">
        <v>1</v>
      </c>
      <c r="B45" s="34" t="s">
        <v>130</v>
      </c>
      <c r="C45" s="30">
        <v>1660</v>
      </c>
      <c r="D45" s="35"/>
      <c r="E45" s="1"/>
      <c r="F45" s="1"/>
    </row>
    <row r="46" spans="1:6" x14ac:dyDescent="0.25">
      <c r="A46" s="30">
        <v>2</v>
      </c>
      <c r="B46" s="34" t="s">
        <v>132</v>
      </c>
      <c r="C46" s="30">
        <v>4980</v>
      </c>
      <c r="D46" s="35"/>
      <c r="E46" s="1"/>
      <c r="F46" s="1"/>
    </row>
    <row r="47" spans="1:6" x14ac:dyDescent="0.25">
      <c r="A47" s="30"/>
      <c r="B47" s="48" t="s">
        <v>133</v>
      </c>
      <c r="C47" s="31">
        <f>SUM(C45:C46)</f>
        <v>6640</v>
      </c>
      <c r="D47" s="35">
        <f>C47+D43</f>
        <v>74531.200000000012</v>
      </c>
      <c r="E47" s="1"/>
      <c r="F47" s="1"/>
    </row>
    <row r="48" spans="1:6" x14ac:dyDescent="0.25">
      <c r="A48" s="30"/>
      <c r="B48" s="48" t="s">
        <v>16</v>
      </c>
      <c r="C48" s="30"/>
      <c r="D48" s="35"/>
      <c r="E48" s="1"/>
      <c r="F48" s="1"/>
    </row>
    <row r="49" spans="1:6" x14ac:dyDescent="0.25">
      <c r="A49" s="30">
        <v>1</v>
      </c>
      <c r="B49" s="34" t="s">
        <v>139</v>
      </c>
      <c r="C49" s="30">
        <v>1245</v>
      </c>
      <c r="D49" s="35">
        <f>C49+D47</f>
        <v>75776.200000000012</v>
      </c>
      <c r="E49" s="1"/>
      <c r="F49" s="1"/>
    </row>
    <row r="50" spans="1:6" x14ac:dyDescent="0.25">
      <c r="A50" s="30"/>
      <c r="B50" s="48" t="s">
        <v>17</v>
      </c>
      <c r="C50" s="30"/>
      <c r="D50" s="35"/>
      <c r="E50" s="1"/>
      <c r="F50" s="1"/>
    </row>
    <row r="51" spans="1:6" x14ac:dyDescent="0.25">
      <c r="A51" s="30">
        <v>1</v>
      </c>
      <c r="B51" s="34" t="s">
        <v>56</v>
      </c>
      <c r="C51" s="30">
        <f>3432.7+905.1+1735.1</f>
        <v>6072.9</v>
      </c>
      <c r="D51" s="35"/>
      <c r="E51" s="1"/>
      <c r="F51" s="1"/>
    </row>
    <row r="52" spans="1:6" ht="30" x14ac:dyDescent="0.25">
      <c r="A52" s="30">
        <v>2</v>
      </c>
      <c r="B52" s="34" t="s">
        <v>145</v>
      </c>
      <c r="C52" s="30">
        <v>830</v>
      </c>
      <c r="D52" s="35"/>
      <c r="E52" s="1"/>
      <c r="F52" s="1"/>
    </row>
    <row r="53" spans="1:6" x14ac:dyDescent="0.25">
      <c r="A53" s="30"/>
      <c r="B53" s="48" t="s">
        <v>146</v>
      </c>
      <c r="C53" s="31">
        <f>SUM(C51:C52)</f>
        <v>6902.9</v>
      </c>
      <c r="D53" s="35">
        <f>C53+D49</f>
        <v>82679.100000000006</v>
      </c>
      <c r="E53" s="1"/>
      <c r="F53" s="1"/>
    </row>
    <row r="54" spans="1:6" x14ac:dyDescent="0.25">
      <c r="A54" s="30"/>
      <c r="B54" s="34"/>
      <c r="C54" s="30"/>
      <c r="D54" s="35"/>
      <c r="E54" s="1"/>
      <c r="F54" s="1"/>
    </row>
    <row r="55" spans="1:6" x14ac:dyDescent="0.25">
      <c r="A55" s="30"/>
      <c r="B55" s="48"/>
      <c r="C55" s="30"/>
      <c r="D55" s="35"/>
      <c r="E55" s="1"/>
      <c r="F55" s="1"/>
    </row>
    <row r="56" spans="1:6" x14ac:dyDescent="0.25">
      <c r="A56" s="30"/>
      <c r="B56" s="34"/>
      <c r="C56" s="30"/>
      <c r="D56" s="35"/>
      <c r="E56" s="1"/>
      <c r="F56" s="1"/>
    </row>
    <row r="57" spans="1:6" x14ac:dyDescent="0.25">
      <c r="A57" s="30"/>
      <c r="B57" s="34"/>
      <c r="C57" s="30"/>
      <c r="D57" s="35"/>
      <c r="E57" s="1"/>
      <c r="F57" s="1"/>
    </row>
    <row r="58" spans="1:6" x14ac:dyDescent="0.25">
      <c r="A58" s="30"/>
      <c r="B58" s="48"/>
      <c r="C58" s="31"/>
      <c r="D58" s="35"/>
      <c r="E58" s="1"/>
      <c r="F58" s="1"/>
    </row>
    <row r="59" spans="1:6" x14ac:dyDescent="0.25">
      <c r="A59" s="30"/>
      <c r="B59" s="34"/>
      <c r="C59" s="30"/>
      <c r="D59" s="35"/>
      <c r="E59" s="1"/>
      <c r="F59" s="1"/>
    </row>
    <row r="60" spans="1:6" x14ac:dyDescent="0.25">
      <c r="A60" s="30"/>
      <c r="B60" s="48"/>
      <c r="C60" s="31"/>
      <c r="D60" s="35"/>
      <c r="E60" s="1"/>
      <c r="F60" s="1"/>
    </row>
    <row r="61" spans="1:6" x14ac:dyDescent="0.25">
      <c r="A61" s="30"/>
      <c r="B61" s="48"/>
      <c r="C61" s="30"/>
      <c r="D61" s="35"/>
      <c r="E61" s="1"/>
      <c r="F61" s="1"/>
    </row>
    <row r="62" spans="1:6" x14ac:dyDescent="0.25">
      <c r="A62" s="30"/>
      <c r="B62" s="34"/>
      <c r="C62" s="30"/>
      <c r="D62" s="35"/>
      <c r="E62" s="1"/>
      <c r="F62" s="1"/>
    </row>
    <row r="63" spans="1:6" x14ac:dyDescent="0.25">
      <c r="A63" s="30"/>
      <c r="B63" s="34"/>
      <c r="C63" s="30"/>
      <c r="D63" s="35"/>
      <c r="E63" s="1"/>
      <c r="F63" s="1"/>
    </row>
    <row r="64" spans="1:6" x14ac:dyDescent="0.25">
      <c r="A64" s="30"/>
      <c r="B64" s="48"/>
      <c r="C64" s="31"/>
      <c r="D64" s="35"/>
      <c r="E64" s="1"/>
      <c r="F64" s="1"/>
    </row>
    <row r="65" spans="1:6" x14ac:dyDescent="0.25">
      <c r="A65" s="30"/>
      <c r="B65" s="48"/>
      <c r="C65" s="31"/>
      <c r="D65" s="35"/>
      <c r="E65" s="1"/>
      <c r="F65" s="1"/>
    </row>
    <row r="66" spans="1:6" x14ac:dyDescent="0.25">
      <c r="A66" s="10"/>
      <c r="B66" s="10"/>
      <c r="C66" s="10"/>
      <c r="D66" s="49"/>
      <c r="E66" s="1"/>
      <c r="F66" s="1"/>
    </row>
    <row r="67" spans="1:6" x14ac:dyDescent="0.25">
      <c r="A67" s="10"/>
      <c r="B67" s="12"/>
      <c r="C67" s="10"/>
      <c r="D67" s="13"/>
      <c r="E67" s="1"/>
      <c r="F67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9"/>
  <sheetViews>
    <sheetView workbookViewId="0">
      <selection activeCell="B14" sqref="B14:C15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21" x14ac:dyDescent="0.35">
      <c r="A1" s="1"/>
      <c r="B1" s="64" t="s">
        <v>54</v>
      </c>
      <c r="C1" s="64"/>
      <c r="D1" s="64"/>
      <c r="E1" s="6"/>
      <c r="F1" s="6"/>
      <c r="G1" s="6"/>
      <c r="H1" s="6"/>
    </row>
    <row r="2" spans="1:8" ht="15.75" x14ac:dyDescent="0.25">
      <c r="A2" s="1"/>
      <c r="B2" s="2" t="s">
        <v>33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63" t="s">
        <v>8</v>
      </c>
      <c r="C3" s="63"/>
      <c r="D3" s="63"/>
      <c r="E3" s="1"/>
      <c r="F3" s="1"/>
      <c r="G3" s="1"/>
      <c r="H3" s="1"/>
    </row>
    <row r="4" spans="1:8" x14ac:dyDescent="0.25">
      <c r="A4" s="10"/>
      <c r="B4" s="27" t="s">
        <v>0</v>
      </c>
      <c r="C4" s="10" t="s">
        <v>1</v>
      </c>
      <c r="D4" s="27" t="s">
        <v>28</v>
      </c>
      <c r="E4" s="1"/>
      <c r="F4" s="1"/>
      <c r="G4" s="1"/>
      <c r="H4" s="1"/>
    </row>
    <row r="5" spans="1:8" x14ac:dyDescent="0.25">
      <c r="A5" s="10"/>
      <c r="B5" s="3" t="s">
        <v>2</v>
      </c>
      <c r="C5" s="10"/>
      <c r="D5" s="10"/>
      <c r="E5" s="1"/>
      <c r="F5" s="1"/>
      <c r="G5" s="1"/>
      <c r="H5" s="1"/>
    </row>
    <row r="6" spans="1:8" s="1" customFormat="1" x14ac:dyDescent="0.25">
      <c r="A6" s="30">
        <v>1</v>
      </c>
      <c r="B6" s="30" t="s">
        <v>61</v>
      </c>
      <c r="C6" s="36">
        <v>3320</v>
      </c>
      <c r="D6" s="31">
        <f>C6</f>
        <v>3320</v>
      </c>
    </row>
    <row r="7" spans="1:8" s="4" customFormat="1" x14ac:dyDescent="0.25">
      <c r="A7" s="31"/>
      <c r="B7" s="31" t="s">
        <v>7</v>
      </c>
      <c r="C7" s="36"/>
      <c r="D7" s="31"/>
    </row>
    <row r="8" spans="1:8" s="4" customFormat="1" x14ac:dyDescent="0.25">
      <c r="A8" s="30">
        <v>1</v>
      </c>
      <c r="B8" s="47" t="s">
        <v>86</v>
      </c>
      <c r="C8" s="36">
        <v>2556.6</v>
      </c>
      <c r="D8" s="31"/>
    </row>
    <row r="9" spans="1:8" s="1" customFormat="1" ht="30" x14ac:dyDescent="0.25">
      <c r="A9" s="30">
        <v>2</v>
      </c>
      <c r="B9" s="30" t="s">
        <v>70</v>
      </c>
      <c r="C9" s="36">
        <v>2490</v>
      </c>
      <c r="D9" s="31"/>
    </row>
    <row r="10" spans="1:8" s="1" customFormat="1" ht="16.5" customHeight="1" x14ac:dyDescent="0.25">
      <c r="A10" s="30"/>
      <c r="B10" s="31" t="s">
        <v>69</v>
      </c>
      <c r="C10" s="37">
        <f>SUM(C8:C9)</f>
        <v>5046.6000000000004</v>
      </c>
      <c r="D10" s="31">
        <f>C10+D6</f>
        <v>8366.6</v>
      </c>
    </row>
    <row r="11" spans="1:8" s="1" customFormat="1" x14ac:dyDescent="0.25">
      <c r="A11" s="30"/>
      <c r="B11" s="31" t="s">
        <v>3</v>
      </c>
      <c r="C11" s="30"/>
      <c r="D11" s="31"/>
    </row>
    <row r="12" spans="1:8" s="1" customFormat="1" x14ac:dyDescent="0.25">
      <c r="A12" s="30">
        <v>1</v>
      </c>
      <c r="B12" s="30" t="s">
        <v>87</v>
      </c>
      <c r="C12" s="31">
        <v>2584.4</v>
      </c>
      <c r="D12" s="31">
        <f>C12+D10</f>
        <v>10951</v>
      </c>
    </row>
    <row r="13" spans="1:8" s="1" customFormat="1" x14ac:dyDescent="0.25">
      <c r="A13" s="30"/>
      <c r="B13" s="31" t="s">
        <v>15</v>
      </c>
      <c r="C13" s="30"/>
      <c r="D13" s="31"/>
    </row>
    <row r="14" spans="1:8" s="1" customFormat="1" x14ac:dyDescent="0.25">
      <c r="A14" s="30">
        <v>1</v>
      </c>
      <c r="B14" s="30" t="s">
        <v>131</v>
      </c>
      <c r="C14" s="30">
        <v>812.5</v>
      </c>
      <c r="D14" s="31"/>
    </row>
    <row r="15" spans="1:8" s="4" customFormat="1" x14ac:dyDescent="0.25">
      <c r="A15" s="30">
        <v>2</v>
      </c>
      <c r="B15" s="30" t="s">
        <v>134</v>
      </c>
      <c r="C15" s="30">
        <v>2372.3000000000002</v>
      </c>
      <c r="D15" s="31"/>
    </row>
    <row r="16" spans="1:8" s="1" customFormat="1" x14ac:dyDescent="0.25">
      <c r="A16" s="30"/>
      <c r="B16" s="31" t="s">
        <v>133</v>
      </c>
      <c r="C16" s="31">
        <f>SUM(C14:C15)</f>
        <v>3184.8</v>
      </c>
      <c r="D16" s="31">
        <f>C16+D12</f>
        <v>14135.8</v>
      </c>
    </row>
    <row r="17" spans="1:4" s="1" customFormat="1" x14ac:dyDescent="0.25">
      <c r="A17" s="30"/>
      <c r="B17" s="31"/>
      <c r="C17" s="30"/>
      <c r="D17" s="30"/>
    </row>
    <row r="18" spans="1:4" s="1" customFormat="1" x14ac:dyDescent="0.25">
      <c r="A18" s="30"/>
      <c r="B18" s="30"/>
      <c r="C18" s="30"/>
      <c r="D18" s="31"/>
    </row>
    <row r="19" spans="1:4" s="1" customFormat="1" x14ac:dyDescent="0.25">
      <c r="A19" s="30"/>
      <c r="B19" s="30"/>
      <c r="C19" s="30"/>
      <c r="D19" s="31"/>
    </row>
    <row r="20" spans="1:4" s="1" customFormat="1" x14ac:dyDescent="0.25">
      <c r="A20" s="30"/>
      <c r="B20" s="30"/>
      <c r="C20" s="30"/>
      <c r="D20" s="31"/>
    </row>
    <row r="21" spans="1:4" s="1" customFormat="1" ht="15.75" customHeight="1" x14ac:dyDescent="0.25">
      <c r="A21" s="30"/>
      <c r="B21" s="31"/>
      <c r="C21" s="31"/>
      <c r="D21" s="31"/>
    </row>
    <row r="22" spans="1:4" s="1" customFormat="1" x14ac:dyDescent="0.25">
      <c r="A22" s="30"/>
      <c r="B22" s="31"/>
      <c r="C22" s="30"/>
      <c r="D22" s="31"/>
    </row>
    <row r="23" spans="1:4" s="1" customFormat="1" x14ac:dyDescent="0.25">
      <c r="A23" s="30"/>
      <c r="B23" s="30"/>
      <c r="C23" s="31"/>
      <c r="D23" s="31"/>
    </row>
    <row r="24" spans="1:4" x14ac:dyDescent="0.25">
      <c r="A24" s="36"/>
      <c r="B24" s="31"/>
      <c r="C24" s="31"/>
      <c r="D24" s="31"/>
    </row>
    <row r="25" spans="1:4" x14ac:dyDescent="0.25">
      <c r="A25" s="36"/>
      <c r="B25" s="30"/>
      <c r="C25" s="30"/>
      <c r="D25" s="37"/>
    </row>
    <row r="26" spans="1:4" x14ac:dyDescent="0.25">
      <c r="A26" s="36"/>
      <c r="B26" s="30"/>
      <c r="C26" s="30"/>
      <c r="D26" s="37"/>
    </row>
    <row r="27" spans="1:4" x14ac:dyDescent="0.25">
      <c r="A27" s="36"/>
      <c r="B27" s="30"/>
      <c r="C27" s="36"/>
      <c r="D27" s="36"/>
    </row>
    <row r="28" spans="1:4" x14ac:dyDescent="0.25">
      <c r="A28" s="36"/>
      <c r="B28" s="31"/>
      <c r="C28" s="36"/>
      <c r="D28" s="37"/>
    </row>
    <row r="29" spans="1:4" x14ac:dyDescent="0.25">
      <c r="A29" s="36"/>
      <c r="B29" s="30"/>
      <c r="C29" s="36"/>
      <c r="D29" s="37"/>
    </row>
    <row r="30" spans="1:4" x14ac:dyDescent="0.25">
      <c r="A30" s="36"/>
      <c r="B30" s="31"/>
      <c r="C30" s="36"/>
      <c r="D30" s="37"/>
    </row>
    <row r="31" spans="1:4" x14ac:dyDescent="0.25">
      <c r="A31" s="36"/>
      <c r="B31" s="30"/>
      <c r="C31" s="36"/>
      <c r="D31" s="37"/>
    </row>
    <row r="32" spans="1:4" x14ac:dyDescent="0.25">
      <c r="A32" s="36"/>
      <c r="B32" s="31"/>
      <c r="C32" s="36"/>
      <c r="D32" s="37"/>
    </row>
    <row r="33" spans="1:4" x14ac:dyDescent="0.25">
      <c r="A33" s="36"/>
      <c r="B33" s="30"/>
      <c r="C33" s="36"/>
      <c r="D33" s="37"/>
    </row>
    <row r="34" spans="1:4" x14ac:dyDescent="0.25">
      <c r="A34" s="36"/>
      <c r="B34" s="30"/>
      <c r="C34" s="36"/>
      <c r="D34" s="37"/>
    </row>
    <row r="35" spans="1:4" x14ac:dyDescent="0.25">
      <c r="A35" s="36"/>
      <c r="B35" s="30"/>
      <c r="C35" s="36"/>
      <c r="D35" s="37"/>
    </row>
    <row r="36" spans="1:4" x14ac:dyDescent="0.25">
      <c r="A36" s="36"/>
      <c r="B36" s="31"/>
      <c r="C36" s="36"/>
      <c r="D36" s="37"/>
    </row>
    <row r="37" spans="1:4" x14ac:dyDescent="0.25">
      <c r="A37" s="36"/>
      <c r="B37" s="30"/>
      <c r="C37" s="36"/>
      <c r="D37" s="36"/>
    </row>
    <row r="38" spans="1:4" x14ac:dyDescent="0.25">
      <c r="A38" s="36"/>
      <c r="B38" s="30"/>
      <c r="C38" s="36"/>
      <c r="D38" s="36"/>
    </row>
    <row r="39" spans="1:4" x14ac:dyDescent="0.25">
      <c r="A39" s="36"/>
      <c r="B39" s="31"/>
      <c r="C39" s="37"/>
      <c r="D39" s="37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4"/>
  <sheetViews>
    <sheetView topLeftCell="A12" workbookViewId="0">
      <selection activeCell="D31" sqref="D31"/>
    </sheetView>
  </sheetViews>
  <sheetFormatPr defaultRowHeight="15" x14ac:dyDescent="0.25"/>
  <cols>
    <col min="1" max="1" width="4.28515625" customWidth="1"/>
    <col min="2" max="2" width="46" customWidth="1"/>
    <col min="3" max="3" width="10.42578125" customWidth="1"/>
    <col min="4" max="4" width="10.5703125" customWidth="1"/>
  </cols>
  <sheetData>
    <row r="1" spans="1:4" ht="15.75" x14ac:dyDescent="0.25">
      <c r="A1" s="1"/>
      <c r="B1" s="64" t="s">
        <v>54</v>
      </c>
      <c r="C1" s="64"/>
      <c r="D1" s="64"/>
    </row>
    <row r="2" spans="1:4" ht="15.75" x14ac:dyDescent="0.25">
      <c r="A2" s="1"/>
      <c r="B2" s="2" t="s">
        <v>33</v>
      </c>
      <c r="C2" s="1"/>
      <c r="D2" s="1"/>
    </row>
    <row r="3" spans="1:4" x14ac:dyDescent="0.25">
      <c r="A3" s="1"/>
      <c r="B3" s="63" t="s">
        <v>32</v>
      </c>
      <c r="C3" s="63"/>
      <c r="D3" s="63"/>
    </row>
    <row r="4" spans="1:4" ht="26.25" x14ac:dyDescent="0.25">
      <c r="A4" s="7"/>
      <c r="B4" s="8" t="s">
        <v>0</v>
      </c>
      <c r="C4" s="7" t="s">
        <v>1</v>
      </c>
      <c r="D4" s="8" t="s">
        <v>28</v>
      </c>
    </row>
    <row r="5" spans="1:4" x14ac:dyDescent="0.25">
      <c r="A5" s="7"/>
      <c r="B5" s="3" t="s">
        <v>2</v>
      </c>
      <c r="C5" s="7"/>
      <c r="D5" s="7"/>
    </row>
    <row r="6" spans="1:4" ht="30" x14ac:dyDescent="0.25">
      <c r="A6" s="41">
        <v>1</v>
      </c>
      <c r="B6" s="30" t="s">
        <v>62</v>
      </c>
      <c r="C6" s="30">
        <f>3100+3914+3100+2688</f>
        <v>12802</v>
      </c>
      <c r="D6" s="58">
        <f>C6</f>
        <v>12802</v>
      </c>
    </row>
    <row r="7" spans="1:4" x14ac:dyDescent="0.25">
      <c r="A7" s="41"/>
      <c r="B7" s="31" t="s">
        <v>7</v>
      </c>
      <c r="C7" s="30"/>
      <c r="D7" s="7"/>
    </row>
    <row r="8" spans="1:4" ht="30" x14ac:dyDescent="0.25">
      <c r="A8" s="30">
        <v>1</v>
      </c>
      <c r="B8" s="30" t="s">
        <v>72</v>
      </c>
      <c r="C8" s="30">
        <f>2688+2589.8+3204.8</f>
        <v>8482.6</v>
      </c>
      <c r="D8" s="31"/>
    </row>
    <row r="9" spans="1:4" ht="30" x14ac:dyDescent="0.25">
      <c r="A9" s="30">
        <v>2</v>
      </c>
      <c r="B9" s="30" t="s">
        <v>71</v>
      </c>
      <c r="C9" s="30">
        <v>3538.2</v>
      </c>
      <c r="D9" s="31"/>
    </row>
    <row r="10" spans="1:4" x14ac:dyDescent="0.25">
      <c r="A10" s="30"/>
      <c r="B10" s="31" t="s">
        <v>69</v>
      </c>
      <c r="C10" s="31">
        <f>SUM(C8:C9)</f>
        <v>12020.8</v>
      </c>
      <c r="D10" s="31">
        <f>C10+D6</f>
        <v>24822.799999999999</v>
      </c>
    </row>
    <row r="11" spans="1:4" x14ac:dyDescent="0.25">
      <c r="A11" s="30"/>
      <c r="B11" s="31" t="s">
        <v>3</v>
      </c>
      <c r="C11" s="30"/>
      <c r="D11" s="31"/>
    </row>
    <row r="12" spans="1:4" ht="30" x14ac:dyDescent="0.25">
      <c r="A12" s="30">
        <v>1</v>
      </c>
      <c r="B12" s="30" t="s">
        <v>88</v>
      </c>
      <c r="C12" s="30">
        <f>3364.8+2636.7</f>
        <v>6001.5</v>
      </c>
      <c r="D12" s="31">
        <f>C12+D10</f>
        <v>30824.3</v>
      </c>
    </row>
    <row r="13" spans="1:4" x14ac:dyDescent="0.25">
      <c r="A13" s="30"/>
      <c r="B13" s="31" t="s">
        <v>9</v>
      </c>
      <c r="C13" s="30"/>
      <c r="D13" s="31"/>
    </row>
    <row r="14" spans="1:4" x14ac:dyDescent="0.25">
      <c r="A14" s="30">
        <v>1</v>
      </c>
      <c r="B14" s="30" t="s">
        <v>95</v>
      </c>
      <c r="C14" s="31">
        <v>21890.1</v>
      </c>
      <c r="D14" s="31">
        <f>C14+D12</f>
        <v>52714.399999999994</v>
      </c>
    </row>
    <row r="15" spans="1:4" x14ac:dyDescent="0.25">
      <c r="A15" s="30"/>
      <c r="B15" s="31" t="s">
        <v>10</v>
      </c>
      <c r="C15" s="30"/>
      <c r="D15" s="31"/>
    </row>
    <row r="16" spans="1:4" ht="30" x14ac:dyDescent="0.25">
      <c r="A16" s="30">
        <v>1</v>
      </c>
      <c r="B16" s="30" t="s">
        <v>100</v>
      </c>
      <c r="C16" s="31">
        <v>2585</v>
      </c>
      <c r="D16" s="31">
        <f>C16+D14</f>
        <v>55299.399999999994</v>
      </c>
    </row>
    <row r="17" spans="1:4" x14ac:dyDescent="0.25">
      <c r="A17" s="30"/>
      <c r="B17" s="31" t="s">
        <v>11</v>
      </c>
      <c r="C17" s="30"/>
      <c r="D17" s="31"/>
    </row>
    <row r="18" spans="1:4" ht="30" x14ac:dyDescent="0.25">
      <c r="A18" s="30">
        <v>1</v>
      </c>
      <c r="B18" s="30" t="s">
        <v>104</v>
      </c>
      <c r="C18" s="30">
        <v>2568.21</v>
      </c>
      <c r="D18" s="31">
        <f>C18+D16</f>
        <v>57867.609999999993</v>
      </c>
    </row>
    <row r="19" spans="1:4" x14ac:dyDescent="0.25">
      <c r="A19" s="30"/>
      <c r="B19" s="31" t="s">
        <v>12</v>
      </c>
      <c r="C19" s="31"/>
      <c r="D19" s="31"/>
    </row>
    <row r="20" spans="1:4" ht="30" x14ac:dyDescent="0.25">
      <c r="A20" s="30">
        <v>1</v>
      </c>
      <c r="B20" s="30" t="s">
        <v>111</v>
      </c>
      <c r="C20" s="31">
        <v>3449</v>
      </c>
      <c r="D20" s="31">
        <f>C20+D18</f>
        <v>61316.609999999993</v>
      </c>
    </row>
    <row r="21" spans="1:4" x14ac:dyDescent="0.25">
      <c r="A21" s="30"/>
      <c r="B21" s="31" t="s">
        <v>13</v>
      </c>
      <c r="C21" s="30"/>
      <c r="D21" s="31"/>
    </row>
    <row r="22" spans="1:4" ht="30" x14ac:dyDescent="0.25">
      <c r="A22" s="30">
        <v>1</v>
      </c>
      <c r="B22" s="30" t="s">
        <v>118</v>
      </c>
      <c r="C22" s="31">
        <f>3230.8+2776+4365.6</f>
        <v>10372.400000000001</v>
      </c>
      <c r="D22" s="31">
        <f>C22+D20</f>
        <v>71689.009999999995</v>
      </c>
    </row>
    <row r="23" spans="1:4" x14ac:dyDescent="0.25">
      <c r="A23" s="36"/>
      <c r="B23" s="31" t="s">
        <v>15</v>
      </c>
      <c r="C23" s="30"/>
      <c r="D23" s="37"/>
    </row>
    <row r="24" spans="1:4" ht="31.5" customHeight="1" x14ac:dyDescent="0.25">
      <c r="A24" s="36">
        <v>1</v>
      </c>
      <c r="B24" s="30" t="s">
        <v>135</v>
      </c>
      <c r="C24" s="36">
        <v>3203</v>
      </c>
      <c r="D24" s="37"/>
    </row>
    <row r="25" spans="1:4" x14ac:dyDescent="0.25">
      <c r="A25" s="36">
        <v>2</v>
      </c>
      <c r="B25" s="30" t="s">
        <v>95</v>
      </c>
      <c r="C25" s="30">
        <v>19633</v>
      </c>
      <c r="D25" s="37"/>
    </row>
    <row r="26" spans="1:4" x14ac:dyDescent="0.25">
      <c r="A26" s="36"/>
      <c r="B26" s="31" t="s">
        <v>133</v>
      </c>
      <c r="C26" s="37">
        <f>SUM(C24:C25)</f>
        <v>22836</v>
      </c>
      <c r="D26" s="37">
        <f>C26+D22</f>
        <v>94525.01</v>
      </c>
    </row>
    <row r="27" spans="1:4" x14ac:dyDescent="0.25">
      <c r="A27" s="36"/>
      <c r="B27" s="31" t="s">
        <v>16</v>
      </c>
      <c r="C27" s="36"/>
      <c r="D27" s="38"/>
    </row>
    <row r="28" spans="1:4" ht="30" x14ac:dyDescent="0.25">
      <c r="A28" s="36">
        <v>1</v>
      </c>
      <c r="B28" s="30" t="s">
        <v>140</v>
      </c>
      <c r="C28" s="36">
        <f>1429+2072</f>
        <v>3501</v>
      </c>
      <c r="D28" s="37">
        <f>C28+D26</f>
        <v>98026.01</v>
      </c>
    </row>
    <row r="29" spans="1:4" x14ac:dyDescent="0.25">
      <c r="A29" s="36"/>
      <c r="B29" s="31" t="s">
        <v>17</v>
      </c>
      <c r="C29" s="36"/>
      <c r="D29" s="37"/>
    </row>
    <row r="30" spans="1:4" ht="30" x14ac:dyDescent="0.25">
      <c r="A30" s="36">
        <v>1</v>
      </c>
      <c r="B30" s="30" t="s">
        <v>147</v>
      </c>
      <c r="C30" s="38">
        <v>2671.5</v>
      </c>
      <c r="D30" s="38">
        <f>C30+D28</f>
        <v>100697.51</v>
      </c>
    </row>
    <row r="31" spans="1:4" x14ac:dyDescent="0.25">
      <c r="A31" s="36"/>
      <c r="B31" s="31"/>
      <c r="C31" s="36"/>
      <c r="D31" s="37"/>
    </row>
    <row r="32" spans="1:4" x14ac:dyDescent="0.25">
      <c r="A32" s="36"/>
      <c r="B32" s="30"/>
      <c r="C32" s="36"/>
      <c r="D32" s="38"/>
    </row>
    <row r="33" spans="1:4" x14ac:dyDescent="0.25">
      <c r="A33" s="36"/>
      <c r="B33" s="31"/>
      <c r="C33" s="36"/>
      <c r="D33" s="38"/>
    </row>
    <row r="34" spans="1:4" x14ac:dyDescent="0.25">
      <c r="A34" s="36"/>
      <c r="B34" s="30"/>
      <c r="C34" s="37"/>
      <c r="D34" s="38"/>
    </row>
    <row r="35" spans="1:4" x14ac:dyDescent="0.25">
      <c r="A35" s="36"/>
      <c r="B35" s="31"/>
      <c r="C35" s="37"/>
      <c r="D35" s="37"/>
    </row>
    <row r="36" spans="1:4" x14ac:dyDescent="0.25">
      <c r="A36" s="36"/>
      <c r="B36" s="30"/>
      <c r="C36" s="36"/>
      <c r="D36" s="37"/>
    </row>
    <row r="37" spans="1:4" x14ac:dyDescent="0.25">
      <c r="A37" s="36"/>
      <c r="B37" s="30"/>
      <c r="C37" s="36"/>
      <c r="D37" s="38"/>
    </row>
    <row r="38" spans="1:4" x14ac:dyDescent="0.25">
      <c r="A38" s="11"/>
      <c r="B38" s="31"/>
      <c r="C38" s="37"/>
      <c r="D38" s="52"/>
    </row>
    <row r="39" spans="1:4" x14ac:dyDescent="0.25">
      <c r="A39" s="11"/>
      <c r="B39" s="31"/>
      <c r="C39" s="36"/>
      <c r="D39" s="52"/>
    </row>
    <row r="40" spans="1:4" x14ac:dyDescent="0.25">
      <c r="A40" s="11"/>
      <c r="B40" s="30"/>
      <c r="C40" s="11"/>
      <c r="D40" s="11"/>
    </row>
    <row r="41" spans="1:4" x14ac:dyDescent="0.25">
      <c r="A41" s="11"/>
      <c r="B41" s="30"/>
      <c r="C41" s="36"/>
      <c r="D41" s="52"/>
    </row>
    <row r="42" spans="1:4" x14ac:dyDescent="0.25">
      <c r="A42" s="36"/>
      <c r="B42" s="31"/>
      <c r="C42" s="37"/>
      <c r="D42" s="38"/>
    </row>
    <row r="43" spans="1:4" x14ac:dyDescent="0.25">
      <c r="A43" s="36"/>
      <c r="B43" s="31"/>
      <c r="C43" s="36"/>
      <c r="D43" s="37"/>
    </row>
    <row r="44" spans="1:4" x14ac:dyDescent="0.25">
      <c r="A44" s="36"/>
      <c r="B44" s="30"/>
      <c r="C44" s="36"/>
      <c r="D44" s="38"/>
    </row>
    <row r="45" spans="1:4" x14ac:dyDescent="0.25">
      <c r="A45" s="36"/>
      <c r="B45" s="30"/>
      <c r="C45" s="36"/>
      <c r="D45" s="37"/>
    </row>
    <row r="46" spans="1:4" x14ac:dyDescent="0.25">
      <c r="A46" s="36"/>
      <c r="B46" s="30"/>
      <c r="C46" s="36"/>
      <c r="D46" s="37"/>
    </row>
    <row r="47" spans="1:4" x14ac:dyDescent="0.25">
      <c r="A47" s="36"/>
      <c r="B47" s="30"/>
      <c r="C47" s="36"/>
      <c r="D47" s="38"/>
    </row>
    <row r="48" spans="1:4" x14ac:dyDescent="0.25">
      <c r="A48" s="36"/>
      <c r="B48" s="31"/>
      <c r="C48" s="36"/>
      <c r="D48" s="37"/>
    </row>
    <row r="49" spans="1:4" x14ac:dyDescent="0.25">
      <c r="A49" s="36"/>
      <c r="B49" s="30"/>
      <c r="C49" s="36"/>
      <c r="D49" s="38"/>
    </row>
    <row r="50" spans="1:4" x14ac:dyDescent="0.25">
      <c r="A50" s="36"/>
      <c r="B50" s="30"/>
      <c r="C50" s="36"/>
      <c r="D50" s="37"/>
    </row>
    <row r="51" spans="1:4" x14ac:dyDescent="0.25">
      <c r="A51" s="36"/>
      <c r="B51" s="30"/>
      <c r="C51" s="36"/>
      <c r="D51" s="38"/>
    </row>
    <row r="52" spans="1:4" x14ac:dyDescent="0.25">
      <c r="A52" s="36"/>
      <c r="B52" s="30"/>
      <c r="C52" s="36"/>
      <c r="D52" s="36"/>
    </row>
    <row r="53" spans="1:4" x14ac:dyDescent="0.25">
      <c r="A53" s="36"/>
      <c r="B53" s="31"/>
      <c r="C53" s="37"/>
      <c r="D53" s="36"/>
    </row>
    <row r="54" spans="1:4" x14ac:dyDescent="0.25">
      <c r="A54" s="39"/>
      <c r="B54" s="39"/>
      <c r="C54" s="39"/>
      <c r="D54" s="39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9"/>
  <sheetViews>
    <sheetView workbookViewId="0">
      <selection activeCell="D28" sqref="D28"/>
    </sheetView>
  </sheetViews>
  <sheetFormatPr defaultRowHeight="15" x14ac:dyDescent="0.25"/>
  <cols>
    <col min="1" max="1" width="4" customWidth="1"/>
    <col min="2" max="2" width="48.28515625" customWidth="1"/>
    <col min="3" max="3" width="10.7109375" bestFit="1" customWidth="1"/>
    <col min="4" max="4" width="13.140625" customWidth="1"/>
  </cols>
  <sheetData>
    <row r="1" spans="1:8" ht="21" x14ac:dyDescent="0.35">
      <c r="A1" s="1"/>
      <c r="B1" s="64" t="s">
        <v>54</v>
      </c>
      <c r="C1" s="64"/>
      <c r="D1" s="64"/>
      <c r="E1" s="6"/>
      <c r="F1" s="6"/>
      <c r="G1" s="6"/>
      <c r="H1" s="6"/>
    </row>
    <row r="2" spans="1:8" ht="21.6" customHeight="1" x14ac:dyDescent="0.25">
      <c r="A2" s="1"/>
      <c r="B2" s="65" t="s">
        <v>33</v>
      </c>
      <c r="C2" s="65"/>
      <c r="D2" s="65"/>
      <c r="E2" s="1"/>
      <c r="F2" s="1"/>
      <c r="G2" s="1"/>
      <c r="H2" s="1"/>
    </row>
    <row r="3" spans="1:8" ht="17.25" customHeight="1" x14ac:dyDescent="0.25">
      <c r="A3" s="1"/>
      <c r="B3" s="64" t="s">
        <v>5</v>
      </c>
      <c r="C3" s="64"/>
      <c r="D3" s="64"/>
      <c r="E3" s="1"/>
      <c r="F3" s="1"/>
      <c r="G3" s="1"/>
      <c r="H3" s="1"/>
    </row>
    <row r="4" spans="1:8" ht="15.75" x14ac:dyDescent="0.25">
      <c r="A4" s="7"/>
      <c r="B4" s="28" t="s">
        <v>0</v>
      </c>
      <c r="C4" s="7" t="s">
        <v>1</v>
      </c>
      <c r="D4" s="7" t="s">
        <v>28</v>
      </c>
      <c r="E4" s="1"/>
      <c r="F4" s="1"/>
      <c r="G4" s="1"/>
      <c r="H4" s="1"/>
    </row>
    <row r="5" spans="1:8" ht="31.5" x14ac:dyDescent="0.25">
      <c r="A5" s="41">
        <v>1</v>
      </c>
      <c r="B5" s="61" t="s">
        <v>63</v>
      </c>
      <c r="C5" s="30">
        <v>6000</v>
      </c>
      <c r="D5" s="42"/>
      <c r="E5" s="1"/>
      <c r="F5" s="1"/>
      <c r="G5" s="1"/>
      <c r="H5" s="1"/>
    </row>
    <row r="6" spans="1:8" x14ac:dyDescent="0.25">
      <c r="A6" s="30">
        <v>2</v>
      </c>
      <c r="B6" s="30" t="s">
        <v>64</v>
      </c>
      <c r="C6" s="43">
        <v>3800</v>
      </c>
      <c r="D6" s="31"/>
    </row>
    <row r="7" spans="1:8" x14ac:dyDescent="0.25">
      <c r="A7" s="36"/>
      <c r="B7" s="37" t="s">
        <v>49</v>
      </c>
      <c r="C7" s="53">
        <f>SUM(C5:C6)</f>
        <v>9800</v>
      </c>
      <c r="D7" s="37">
        <f>C7</f>
        <v>9800</v>
      </c>
    </row>
    <row r="8" spans="1:8" x14ac:dyDescent="0.25">
      <c r="A8" s="36"/>
      <c r="B8" s="31" t="s">
        <v>7</v>
      </c>
      <c r="C8" s="44"/>
      <c r="D8" s="45"/>
    </row>
    <row r="9" spans="1:8" ht="30" x14ac:dyDescent="0.25">
      <c r="A9" s="30">
        <v>1</v>
      </c>
      <c r="B9" s="30" t="s">
        <v>81</v>
      </c>
      <c r="C9" s="30">
        <v>3000</v>
      </c>
      <c r="D9" s="31">
        <f>C9+D7</f>
        <v>12800</v>
      </c>
    </row>
    <row r="10" spans="1:8" x14ac:dyDescent="0.25">
      <c r="A10" s="30"/>
      <c r="B10" s="31" t="s">
        <v>10</v>
      </c>
      <c r="C10" s="30"/>
      <c r="D10" s="31"/>
    </row>
    <row r="11" spans="1:8" x14ac:dyDescent="0.25">
      <c r="A11" s="30">
        <v>1</v>
      </c>
      <c r="B11" s="30" t="s">
        <v>102</v>
      </c>
      <c r="C11" s="30">
        <v>149800</v>
      </c>
      <c r="D11" s="31"/>
    </row>
    <row r="12" spans="1:8" x14ac:dyDescent="0.25">
      <c r="A12" s="46">
        <v>2</v>
      </c>
      <c r="B12" s="30" t="s">
        <v>103</v>
      </c>
      <c r="C12" s="30">
        <v>4900</v>
      </c>
      <c r="D12" s="37"/>
    </row>
    <row r="13" spans="1:8" x14ac:dyDescent="0.25">
      <c r="A13" s="30"/>
      <c r="B13" s="31" t="s">
        <v>99</v>
      </c>
      <c r="C13" s="31">
        <f>SUM(C11:C12)</f>
        <v>154700</v>
      </c>
      <c r="D13" s="50">
        <f>C13+D9</f>
        <v>167500</v>
      </c>
    </row>
    <row r="14" spans="1:8" x14ac:dyDescent="0.25">
      <c r="A14" s="30"/>
      <c r="B14" s="31" t="s">
        <v>11</v>
      </c>
      <c r="C14" s="30"/>
      <c r="D14" s="36"/>
    </row>
    <row r="15" spans="1:8" x14ac:dyDescent="0.25">
      <c r="A15" s="36">
        <v>1</v>
      </c>
      <c r="B15" s="36" t="s">
        <v>108</v>
      </c>
      <c r="C15" s="37">
        <v>22520</v>
      </c>
      <c r="D15" s="38"/>
    </row>
    <row r="16" spans="1:8" x14ac:dyDescent="0.25">
      <c r="A16" s="36">
        <v>2</v>
      </c>
      <c r="B16" s="36" t="s">
        <v>107</v>
      </c>
      <c r="C16" s="36">
        <v>7501.2</v>
      </c>
      <c r="D16" s="36"/>
    </row>
    <row r="17" spans="1:4" x14ac:dyDescent="0.25">
      <c r="A17" s="36"/>
      <c r="B17" s="37" t="s">
        <v>106</v>
      </c>
      <c r="C17" s="38">
        <f>SUM(C15:C16)</f>
        <v>30021.200000000001</v>
      </c>
      <c r="D17" s="38">
        <f>C17+D13</f>
        <v>197521.2</v>
      </c>
    </row>
    <row r="18" spans="1:4" x14ac:dyDescent="0.25">
      <c r="A18" s="46"/>
      <c r="B18" s="54" t="s">
        <v>12</v>
      </c>
      <c r="C18" s="37"/>
      <c r="D18" s="37"/>
    </row>
    <row r="19" spans="1:4" x14ac:dyDescent="0.25">
      <c r="A19" s="55">
        <v>1</v>
      </c>
      <c r="B19" s="62" t="s">
        <v>114</v>
      </c>
      <c r="C19" s="56">
        <v>242</v>
      </c>
      <c r="D19" s="57"/>
    </row>
    <row r="20" spans="1:4" x14ac:dyDescent="0.25">
      <c r="A20" s="36">
        <v>2</v>
      </c>
      <c r="B20" s="30" t="s">
        <v>115</v>
      </c>
      <c r="C20" s="36">
        <v>14902</v>
      </c>
      <c r="D20" s="36"/>
    </row>
    <row r="21" spans="1:4" ht="30" x14ac:dyDescent="0.25">
      <c r="A21" s="36">
        <v>3</v>
      </c>
      <c r="B21" s="30" t="s">
        <v>116</v>
      </c>
      <c r="C21" s="36">
        <v>22457.5</v>
      </c>
      <c r="D21" s="36"/>
    </row>
    <row r="22" spans="1:4" x14ac:dyDescent="0.25">
      <c r="A22" s="36"/>
      <c r="B22" s="37" t="s">
        <v>117</v>
      </c>
      <c r="C22" s="37">
        <f>SUM(C19:C21)</f>
        <v>37601.5</v>
      </c>
      <c r="D22" s="38">
        <f>C22+D17</f>
        <v>235122.7</v>
      </c>
    </row>
    <row r="23" spans="1:4" x14ac:dyDescent="0.25">
      <c r="A23" s="36"/>
      <c r="B23" s="37" t="s">
        <v>13</v>
      </c>
      <c r="C23" s="36"/>
      <c r="D23" s="36"/>
    </row>
    <row r="24" spans="1:4" x14ac:dyDescent="0.25">
      <c r="A24" s="36">
        <v>1</v>
      </c>
      <c r="B24" s="36" t="s">
        <v>122</v>
      </c>
      <c r="C24" s="36">
        <v>57750</v>
      </c>
      <c r="D24" s="38">
        <f>C24+D22</f>
        <v>292872.7</v>
      </c>
    </row>
    <row r="25" spans="1:4" x14ac:dyDescent="0.25">
      <c r="A25" s="36"/>
      <c r="B25" s="37" t="s">
        <v>14</v>
      </c>
      <c r="C25" s="36"/>
      <c r="D25" s="37"/>
    </row>
    <row r="26" spans="1:4" x14ac:dyDescent="0.25">
      <c r="A26" s="36">
        <v>1</v>
      </c>
      <c r="B26" s="36" t="s">
        <v>128</v>
      </c>
      <c r="C26" s="36">
        <v>43632.92</v>
      </c>
      <c r="D26" s="37"/>
    </row>
    <row r="27" spans="1:4" ht="30" x14ac:dyDescent="0.25">
      <c r="A27" s="36">
        <v>2</v>
      </c>
      <c r="B27" s="30" t="s">
        <v>129</v>
      </c>
      <c r="C27" s="36">
        <v>7555.5</v>
      </c>
      <c r="D27" s="36"/>
    </row>
    <row r="28" spans="1:4" x14ac:dyDescent="0.25">
      <c r="A28" s="36"/>
      <c r="B28" s="37" t="s">
        <v>124</v>
      </c>
      <c r="C28" s="37">
        <f>SUM(C26:C27)</f>
        <v>51188.42</v>
      </c>
      <c r="D28" s="38">
        <f>C28+D24</f>
        <v>344061.12</v>
      </c>
    </row>
    <row r="29" spans="1:4" x14ac:dyDescent="0.25">
      <c r="A29" s="36"/>
      <c r="B29" s="36"/>
      <c r="C29" s="36"/>
      <c r="D29" s="37"/>
    </row>
    <row r="30" spans="1:4" x14ac:dyDescent="0.25">
      <c r="A30" s="36"/>
      <c r="B30" s="36"/>
      <c r="C30" s="36"/>
      <c r="D30" s="37"/>
    </row>
    <row r="31" spans="1:4" x14ac:dyDescent="0.25">
      <c r="A31" s="36"/>
      <c r="B31" s="36"/>
      <c r="C31" s="36"/>
      <c r="D31" s="36"/>
    </row>
    <row r="32" spans="1:4" x14ac:dyDescent="0.25">
      <c r="A32" s="36"/>
      <c r="B32" s="36"/>
      <c r="C32" s="40"/>
      <c r="D32" s="38"/>
    </row>
    <row r="33" spans="1:4" x14ac:dyDescent="0.25">
      <c r="A33" s="36"/>
      <c r="B33" s="36"/>
      <c r="C33" s="36"/>
      <c r="D33" s="36"/>
    </row>
    <row r="34" spans="1:4" x14ac:dyDescent="0.25">
      <c r="A34" s="36"/>
      <c r="B34" s="36"/>
      <c r="C34" s="36"/>
      <c r="D34" s="36"/>
    </row>
    <row r="35" spans="1:4" x14ac:dyDescent="0.25">
      <c r="A35" s="36"/>
      <c r="B35" s="37"/>
      <c r="C35" s="37"/>
      <c r="D35" s="37"/>
    </row>
    <row r="36" spans="1:4" x14ac:dyDescent="0.25">
      <c r="A36" s="39"/>
      <c r="B36" s="39"/>
      <c r="C36" s="39"/>
      <c r="D36" s="39"/>
    </row>
    <row r="37" spans="1:4" x14ac:dyDescent="0.25">
      <c r="A37" s="39"/>
      <c r="B37" s="39"/>
      <c r="C37" s="39"/>
      <c r="D37" s="39"/>
    </row>
    <row r="38" spans="1:4" x14ac:dyDescent="0.25">
      <c r="A38" s="39"/>
      <c r="B38" s="39"/>
      <c r="C38" s="39"/>
      <c r="D38" s="39"/>
    </row>
    <row r="39" spans="1:4" x14ac:dyDescent="0.25">
      <c r="A39" s="39"/>
      <c r="B39" s="39"/>
      <c r="C39" s="39"/>
      <c r="D39" s="39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2"/>
  <sheetViews>
    <sheetView tabSelected="1" workbookViewId="0">
      <selection activeCell="D10" sqref="D10"/>
    </sheetView>
  </sheetViews>
  <sheetFormatPr defaultRowHeight="15" x14ac:dyDescent="0.25"/>
  <cols>
    <col min="1" max="1" width="5.140625" customWidth="1"/>
    <col min="2" max="2" width="45.28515625" customWidth="1"/>
    <col min="3" max="3" width="11.140625" customWidth="1"/>
    <col min="4" max="4" width="9.5703125" bestFit="1" customWidth="1"/>
  </cols>
  <sheetData>
    <row r="1" spans="1:4" ht="15.75" x14ac:dyDescent="0.25">
      <c r="A1" s="1"/>
      <c r="B1" s="64" t="s">
        <v>50</v>
      </c>
      <c r="C1" s="64"/>
      <c r="D1" s="64"/>
    </row>
    <row r="2" spans="1:4" ht="15.75" x14ac:dyDescent="0.25">
      <c r="A2" s="1"/>
      <c r="B2" s="65" t="s">
        <v>33</v>
      </c>
      <c r="C2" s="65"/>
      <c r="D2" s="65"/>
    </row>
    <row r="3" spans="1:4" ht="15.75" x14ac:dyDescent="0.25">
      <c r="A3" s="1"/>
      <c r="B3" s="64" t="s">
        <v>37</v>
      </c>
      <c r="C3" s="64"/>
      <c r="D3" s="64"/>
    </row>
    <row r="4" spans="1:4" ht="26.25" x14ac:dyDescent="0.25">
      <c r="A4" s="7"/>
      <c r="B4" s="8" t="s">
        <v>0</v>
      </c>
      <c r="C4" s="7" t="s">
        <v>1</v>
      </c>
      <c r="D4" s="7" t="s">
        <v>28</v>
      </c>
    </row>
    <row r="5" spans="1:4" x14ac:dyDescent="0.25">
      <c r="A5" s="31"/>
      <c r="B5" s="31" t="s">
        <v>11</v>
      </c>
      <c r="C5" s="31"/>
      <c r="D5" s="31"/>
    </row>
    <row r="6" spans="1:4" ht="19.5" customHeight="1" x14ac:dyDescent="0.25">
      <c r="A6" s="31">
        <v>1</v>
      </c>
      <c r="B6" s="30" t="s">
        <v>109</v>
      </c>
      <c r="C6" s="43">
        <f>9832.24+12456.41</f>
        <v>22288.65</v>
      </c>
      <c r="D6" s="31">
        <f>C6</f>
        <v>22288.65</v>
      </c>
    </row>
    <row r="7" spans="1:4" x14ac:dyDescent="0.25">
      <c r="A7" s="37"/>
      <c r="B7" s="31" t="s">
        <v>12</v>
      </c>
      <c r="C7" s="44"/>
      <c r="D7" s="37"/>
    </row>
    <row r="8" spans="1:4" ht="30" x14ac:dyDescent="0.25">
      <c r="A8" s="36">
        <v>1</v>
      </c>
      <c r="B8" s="30" t="s">
        <v>113</v>
      </c>
      <c r="C8" s="53">
        <v>10802</v>
      </c>
      <c r="D8" s="45">
        <f>C8+D6</f>
        <v>33090.65</v>
      </c>
    </row>
    <row r="9" spans="1:4" x14ac:dyDescent="0.25">
      <c r="A9" s="46"/>
      <c r="B9" s="54" t="s">
        <v>17</v>
      </c>
      <c r="C9" s="37"/>
      <c r="D9" s="37"/>
    </row>
    <row r="10" spans="1:4" ht="30" x14ac:dyDescent="0.25">
      <c r="A10" s="55">
        <v>1</v>
      </c>
      <c r="B10" s="70" t="s">
        <v>148</v>
      </c>
      <c r="C10" s="56">
        <v>7533.7</v>
      </c>
      <c r="D10" s="71">
        <f>C10+D8</f>
        <v>40624.35</v>
      </c>
    </row>
    <row r="11" spans="1:4" x14ac:dyDescent="0.25">
      <c r="A11" s="36"/>
      <c r="B11" s="30"/>
      <c r="C11" s="36"/>
      <c r="D11" s="36"/>
    </row>
    <row r="12" spans="1:4" x14ac:dyDescent="0.25">
      <c r="A12" s="36"/>
      <c r="B12" s="30"/>
      <c r="C12" s="36"/>
      <c r="D12" s="36"/>
    </row>
    <row r="13" spans="1:4" x14ac:dyDescent="0.25">
      <c r="A13" s="36"/>
      <c r="B13" s="37"/>
      <c r="C13" s="37"/>
      <c r="D13" s="37"/>
    </row>
    <row r="14" spans="1:4" x14ac:dyDescent="0.25">
      <c r="A14" s="36"/>
      <c r="B14" s="37"/>
      <c r="C14" s="37"/>
      <c r="D14" s="37"/>
    </row>
    <row r="15" spans="1:4" x14ac:dyDescent="0.25">
      <c r="A15" s="36"/>
      <c r="B15" s="37"/>
      <c r="C15" s="36"/>
      <c r="D15" s="36"/>
    </row>
    <row r="16" spans="1:4" x14ac:dyDescent="0.25">
      <c r="A16" s="36"/>
      <c r="B16" s="47"/>
      <c r="C16" s="36"/>
      <c r="D16" s="36"/>
    </row>
    <row r="17" spans="1:4" x14ac:dyDescent="0.25">
      <c r="A17" s="36"/>
      <c r="B17" s="36"/>
      <c r="C17" s="36"/>
      <c r="D17" s="36"/>
    </row>
    <row r="18" spans="1:4" x14ac:dyDescent="0.25">
      <c r="A18" s="36"/>
      <c r="B18" s="37"/>
      <c r="C18" s="37"/>
      <c r="D18" s="37"/>
    </row>
    <row r="19" spans="1:4" x14ac:dyDescent="0.25">
      <c r="A19" s="36"/>
      <c r="B19" s="37"/>
      <c r="C19" s="36"/>
      <c r="D19" s="36"/>
    </row>
    <row r="20" spans="1:4" x14ac:dyDescent="0.25">
      <c r="A20" s="36"/>
      <c r="B20" s="30"/>
      <c r="C20" s="36"/>
      <c r="D20" s="36"/>
    </row>
    <row r="21" spans="1:4" x14ac:dyDescent="0.25">
      <c r="A21" s="36"/>
      <c r="B21" s="30"/>
      <c r="C21" s="36"/>
      <c r="D21" s="36"/>
    </row>
    <row r="22" spans="1:4" x14ac:dyDescent="0.25">
      <c r="A22" s="36"/>
      <c r="B22" s="37"/>
      <c r="C22" s="37"/>
      <c r="D22" s="37"/>
    </row>
    <row r="23" spans="1:4" x14ac:dyDescent="0.25">
      <c r="A23" s="36"/>
      <c r="B23" s="37"/>
      <c r="C23" s="36"/>
      <c r="D23" s="36"/>
    </row>
    <row r="24" spans="1:4" x14ac:dyDescent="0.25">
      <c r="A24" s="36"/>
      <c r="B24" s="30"/>
      <c r="C24" s="36"/>
      <c r="D24" s="36"/>
    </row>
    <row r="25" spans="1:4" x14ac:dyDescent="0.25">
      <c r="A25" s="36"/>
      <c r="B25" s="30"/>
      <c r="C25" s="36"/>
      <c r="D25" s="37"/>
    </row>
    <row r="26" spans="1:4" x14ac:dyDescent="0.25">
      <c r="A26" s="36"/>
      <c r="B26" s="37"/>
      <c r="C26" s="37"/>
      <c r="D26" s="37"/>
    </row>
    <row r="27" spans="1:4" x14ac:dyDescent="0.25">
      <c r="A27" s="36"/>
      <c r="B27" s="36"/>
      <c r="C27" s="36"/>
      <c r="D27" s="36"/>
    </row>
    <row r="28" spans="1:4" x14ac:dyDescent="0.25">
      <c r="A28" s="36"/>
      <c r="B28" s="37"/>
      <c r="C28" s="37"/>
      <c r="D28" s="37"/>
    </row>
    <row r="29" spans="1:4" x14ac:dyDescent="0.25">
      <c r="A29" s="36"/>
      <c r="B29" s="37"/>
      <c r="C29" s="36"/>
      <c r="D29" s="36"/>
    </row>
    <row r="30" spans="1:4" x14ac:dyDescent="0.25">
      <c r="A30" s="36"/>
      <c r="B30" s="36"/>
      <c r="C30" s="36"/>
      <c r="D30" s="36"/>
    </row>
    <row r="31" spans="1:4" x14ac:dyDescent="0.25">
      <c r="A31" s="36"/>
      <c r="B31" s="37"/>
      <c r="C31" s="37"/>
      <c r="D31" s="37"/>
    </row>
    <row r="32" spans="1:4" x14ac:dyDescent="0.25">
      <c r="A32" s="39"/>
      <c r="B32" s="39"/>
      <c r="C32" s="39"/>
      <c r="D32" s="39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9"/>
  <sheetViews>
    <sheetView topLeftCell="A22" workbookViewId="0">
      <selection activeCell="D42" sqref="D42"/>
    </sheetView>
  </sheetViews>
  <sheetFormatPr defaultRowHeight="15" x14ac:dyDescent="0.25"/>
  <cols>
    <col min="1" max="1" width="3.7109375" customWidth="1"/>
    <col min="2" max="2" width="49.42578125" customWidth="1"/>
    <col min="3" max="3" width="12.28515625" customWidth="1"/>
    <col min="4" max="4" width="12.7109375" customWidth="1"/>
  </cols>
  <sheetData>
    <row r="1" spans="1:8" ht="21" x14ac:dyDescent="0.35">
      <c r="A1" s="1"/>
      <c r="B1" s="66" t="s">
        <v>65</v>
      </c>
      <c r="C1" s="66"/>
      <c r="D1" s="66"/>
      <c r="E1" s="6"/>
      <c r="F1" s="6"/>
      <c r="G1" s="6"/>
      <c r="H1" s="6"/>
    </row>
    <row r="2" spans="1:8" ht="15.75" x14ac:dyDescent="0.25">
      <c r="A2" s="1"/>
      <c r="B2" s="65" t="s">
        <v>33</v>
      </c>
      <c r="C2" s="65"/>
      <c r="D2" s="65"/>
      <c r="E2" s="1"/>
      <c r="F2" s="1"/>
      <c r="G2" s="1"/>
      <c r="H2" s="1"/>
    </row>
    <row r="3" spans="1:8" ht="15.75" x14ac:dyDescent="0.25">
      <c r="A3" s="1"/>
      <c r="B3" s="64" t="s">
        <v>6</v>
      </c>
      <c r="C3" s="64"/>
      <c r="D3" s="64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28</v>
      </c>
      <c r="E4" s="1"/>
      <c r="F4" s="1"/>
      <c r="G4" s="1"/>
      <c r="H4" s="1"/>
    </row>
    <row r="5" spans="1:8" x14ac:dyDescent="0.25">
      <c r="A5" s="30"/>
      <c r="B5" s="31" t="s">
        <v>2</v>
      </c>
      <c r="C5" s="31"/>
      <c r="D5" s="30"/>
      <c r="E5" s="1"/>
      <c r="F5" s="1"/>
      <c r="G5" s="1"/>
      <c r="H5" s="1"/>
    </row>
    <row r="6" spans="1:8" s="1" customFormat="1" x14ac:dyDescent="0.25">
      <c r="A6" s="30">
        <v>1</v>
      </c>
      <c r="B6" s="30" t="s">
        <v>66</v>
      </c>
      <c r="C6" s="30">
        <v>16610</v>
      </c>
      <c r="D6" s="31">
        <f>C6</f>
        <v>16610</v>
      </c>
    </row>
    <row r="7" spans="1:8" s="1" customFormat="1" x14ac:dyDescent="0.25">
      <c r="A7" s="30"/>
      <c r="B7" s="31" t="s">
        <v>7</v>
      </c>
      <c r="C7" s="30"/>
      <c r="D7" s="30"/>
    </row>
    <row r="8" spans="1:8" s="1" customFormat="1" x14ac:dyDescent="0.25">
      <c r="A8" s="30">
        <v>1</v>
      </c>
      <c r="B8" s="30" t="s">
        <v>73</v>
      </c>
      <c r="C8" s="30">
        <v>2913.5</v>
      </c>
      <c r="D8" s="31"/>
    </row>
    <row r="9" spans="1:8" s="5" customFormat="1" x14ac:dyDescent="0.25">
      <c r="A9" s="36">
        <v>2</v>
      </c>
      <c r="B9" s="36" t="s">
        <v>74</v>
      </c>
      <c r="C9" s="36">
        <v>16573.8</v>
      </c>
      <c r="D9" s="37"/>
    </row>
    <row r="10" spans="1:8" x14ac:dyDescent="0.25">
      <c r="A10" s="36">
        <v>3</v>
      </c>
      <c r="B10" s="36" t="s">
        <v>75</v>
      </c>
      <c r="C10" s="36">
        <v>3478</v>
      </c>
      <c r="D10" s="37"/>
    </row>
    <row r="11" spans="1:8" x14ac:dyDescent="0.25">
      <c r="A11" s="36">
        <v>4</v>
      </c>
      <c r="B11" s="30" t="s">
        <v>76</v>
      </c>
      <c r="C11" s="40">
        <v>14107.85</v>
      </c>
      <c r="D11" s="37"/>
    </row>
    <row r="12" spans="1:8" s="5" customFormat="1" ht="30" x14ac:dyDescent="0.25">
      <c r="A12" s="36">
        <v>5</v>
      </c>
      <c r="B12" s="59" t="s">
        <v>77</v>
      </c>
      <c r="C12" s="36">
        <v>87352.81</v>
      </c>
      <c r="D12" s="37"/>
    </row>
    <row r="13" spans="1:8" x14ac:dyDescent="0.25">
      <c r="A13" s="36">
        <v>6</v>
      </c>
      <c r="B13" s="30" t="s">
        <v>78</v>
      </c>
      <c r="C13" s="36">
        <f>7444.84+7217.22</f>
        <v>14662.060000000001</v>
      </c>
      <c r="D13" s="37"/>
    </row>
    <row r="14" spans="1:8" x14ac:dyDescent="0.25">
      <c r="A14" s="36">
        <v>7</v>
      </c>
      <c r="B14" s="30" t="s">
        <v>79</v>
      </c>
      <c r="C14" s="40">
        <v>4390.7</v>
      </c>
      <c r="D14" s="38"/>
    </row>
    <row r="15" spans="1:8" ht="30" x14ac:dyDescent="0.25">
      <c r="A15" s="36">
        <v>8</v>
      </c>
      <c r="B15" s="30" t="s">
        <v>80</v>
      </c>
      <c r="C15" s="36">
        <v>17564</v>
      </c>
      <c r="D15" s="36"/>
    </row>
    <row r="16" spans="1:8" x14ac:dyDescent="0.25">
      <c r="A16" s="36"/>
      <c r="B16" s="31" t="s">
        <v>69</v>
      </c>
      <c r="C16" s="38">
        <f>SUM(C8:C15)</f>
        <v>161042.72</v>
      </c>
      <c r="D16" s="38">
        <f>C16+D6</f>
        <v>177652.72</v>
      </c>
    </row>
    <row r="17" spans="1:4" x14ac:dyDescent="0.25">
      <c r="A17" s="36"/>
      <c r="B17" s="31" t="s">
        <v>3</v>
      </c>
      <c r="C17" s="38"/>
      <c r="D17" s="38"/>
    </row>
    <row r="18" spans="1:4" x14ac:dyDescent="0.25">
      <c r="A18" s="36">
        <v>1</v>
      </c>
      <c r="B18" s="30" t="s">
        <v>89</v>
      </c>
      <c r="C18" s="36">
        <v>3702</v>
      </c>
      <c r="D18" s="38"/>
    </row>
    <row r="19" spans="1:4" x14ac:dyDescent="0.25">
      <c r="A19" s="36">
        <v>2</v>
      </c>
      <c r="B19" s="30" t="s">
        <v>90</v>
      </c>
      <c r="C19" s="36">
        <v>3708.2</v>
      </c>
      <c r="D19" s="37"/>
    </row>
    <row r="20" spans="1:4" x14ac:dyDescent="0.25">
      <c r="A20" s="36"/>
      <c r="B20" s="31" t="s">
        <v>85</v>
      </c>
      <c r="C20" s="37">
        <f>SUM(C18:C19)</f>
        <v>7410.2</v>
      </c>
      <c r="D20" s="38">
        <f>C20+D16</f>
        <v>185062.92</v>
      </c>
    </row>
    <row r="21" spans="1:4" x14ac:dyDescent="0.25">
      <c r="A21" s="36"/>
      <c r="B21" s="31" t="s">
        <v>9</v>
      </c>
      <c r="C21" s="37"/>
      <c r="D21" s="38"/>
    </row>
    <row r="22" spans="1:4" x14ac:dyDescent="0.25">
      <c r="A22" s="36">
        <v>1</v>
      </c>
      <c r="B22" s="30" t="s">
        <v>96</v>
      </c>
      <c r="C22" s="36">
        <v>19330</v>
      </c>
      <c r="D22" s="37"/>
    </row>
    <row r="23" spans="1:4" x14ac:dyDescent="0.25">
      <c r="A23" s="36">
        <v>2</v>
      </c>
      <c r="B23" s="30" t="s">
        <v>97</v>
      </c>
      <c r="C23" s="36">
        <v>39836.400000000001</v>
      </c>
      <c r="D23" s="38"/>
    </row>
    <row r="24" spans="1:4" x14ac:dyDescent="0.25">
      <c r="A24" s="36"/>
      <c r="B24" s="31" t="s">
        <v>94</v>
      </c>
      <c r="C24" s="37">
        <f>SUM(C22:C23)</f>
        <v>59166.400000000001</v>
      </c>
      <c r="D24" s="38">
        <f>C24+D20</f>
        <v>244229.32</v>
      </c>
    </row>
    <row r="25" spans="1:4" x14ac:dyDescent="0.25">
      <c r="A25" s="36"/>
      <c r="B25" s="31" t="s">
        <v>10</v>
      </c>
      <c r="C25" s="36"/>
      <c r="D25" s="38"/>
    </row>
    <row r="26" spans="1:4" x14ac:dyDescent="0.25">
      <c r="A26" s="36">
        <v>1</v>
      </c>
      <c r="B26" s="30" t="s">
        <v>101</v>
      </c>
      <c r="C26" s="37">
        <v>17480</v>
      </c>
      <c r="D26" s="38">
        <f>C26+D24</f>
        <v>261709.32</v>
      </c>
    </row>
    <row r="27" spans="1:4" x14ac:dyDescent="0.25">
      <c r="A27" s="36"/>
      <c r="B27" s="31" t="s">
        <v>11</v>
      </c>
      <c r="C27" s="36"/>
      <c r="D27" s="36"/>
    </row>
    <row r="28" spans="1:4" x14ac:dyDescent="0.25">
      <c r="A28" s="36">
        <v>1</v>
      </c>
      <c r="B28" s="30" t="s">
        <v>110</v>
      </c>
      <c r="C28" s="36">
        <v>3549</v>
      </c>
      <c r="D28" s="38">
        <f>C28+D26</f>
        <v>265258.32</v>
      </c>
    </row>
    <row r="29" spans="1:4" x14ac:dyDescent="0.25">
      <c r="A29" s="36"/>
      <c r="B29" s="31" t="s">
        <v>14</v>
      </c>
      <c r="C29" s="36"/>
      <c r="D29" s="38"/>
    </row>
    <row r="30" spans="1:4" x14ac:dyDescent="0.25">
      <c r="A30" s="36">
        <v>1</v>
      </c>
      <c r="B30" s="30" t="s">
        <v>125</v>
      </c>
      <c r="C30" s="36">
        <v>8696.9</v>
      </c>
      <c r="D30" s="38"/>
    </row>
    <row r="31" spans="1:4" x14ac:dyDescent="0.25">
      <c r="A31" s="36">
        <v>2</v>
      </c>
      <c r="B31" s="30" t="s">
        <v>126</v>
      </c>
      <c r="C31" s="36">
        <v>1143.9000000000001</v>
      </c>
      <c r="D31" s="38"/>
    </row>
    <row r="32" spans="1:4" ht="30" x14ac:dyDescent="0.25">
      <c r="A32" s="36">
        <v>3</v>
      </c>
      <c r="B32" s="30" t="s">
        <v>127</v>
      </c>
      <c r="C32" s="36">
        <v>5846.64</v>
      </c>
      <c r="D32" s="38"/>
    </row>
    <row r="33" spans="1:4" x14ac:dyDescent="0.25">
      <c r="A33" s="36"/>
      <c r="B33" s="31" t="s">
        <v>124</v>
      </c>
      <c r="C33" s="37">
        <f>SUM(C30:C32)</f>
        <v>15687.439999999999</v>
      </c>
      <c r="D33" s="38">
        <f>C33+D28</f>
        <v>280945.76</v>
      </c>
    </row>
    <row r="34" spans="1:4" x14ac:dyDescent="0.25">
      <c r="A34" s="36"/>
      <c r="B34" s="31" t="s">
        <v>15</v>
      </c>
      <c r="C34" s="36"/>
      <c r="D34" s="38"/>
    </row>
    <row r="35" spans="1:4" ht="30" x14ac:dyDescent="0.25">
      <c r="A35" s="36">
        <v>1</v>
      </c>
      <c r="B35" s="30" t="s">
        <v>136</v>
      </c>
      <c r="C35" s="36">
        <v>33984</v>
      </c>
      <c r="D35" s="38"/>
    </row>
    <row r="36" spans="1:4" ht="30" x14ac:dyDescent="0.25">
      <c r="A36" s="36">
        <v>2</v>
      </c>
      <c r="B36" s="30" t="s">
        <v>137</v>
      </c>
      <c r="C36" s="36">
        <v>57858.31</v>
      </c>
      <c r="D36" s="36"/>
    </row>
    <row r="37" spans="1:4" ht="30" x14ac:dyDescent="0.25">
      <c r="A37" s="36">
        <v>3</v>
      </c>
      <c r="B37" s="30" t="s">
        <v>138</v>
      </c>
      <c r="C37" s="36">
        <v>15000</v>
      </c>
      <c r="D37" s="38"/>
    </row>
    <row r="38" spans="1:4" x14ac:dyDescent="0.25">
      <c r="A38" s="36"/>
      <c r="B38" s="31" t="s">
        <v>133</v>
      </c>
      <c r="C38" s="37">
        <f>SUM(C35:C37)</f>
        <v>106842.31</v>
      </c>
      <c r="D38" s="38">
        <f>C38+D33</f>
        <v>387788.07</v>
      </c>
    </row>
    <row r="39" spans="1:4" x14ac:dyDescent="0.25">
      <c r="A39" s="36"/>
      <c r="B39" s="31" t="s">
        <v>16</v>
      </c>
      <c r="C39" s="36"/>
      <c r="D39" s="36"/>
    </row>
    <row r="40" spans="1:4" x14ac:dyDescent="0.25">
      <c r="A40" s="36">
        <v>1</v>
      </c>
      <c r="B40" s="30" t="s">
        <v>142</v>
      </c>
      <c r="C40" s="36">
        <v>5461.6</v>
      </c>
      <c r="D40" s="36"/>
    </row>
    <row r="41" spans="1:4" x14ac:dyDescent="0.25">
      <c r="A41" s="36">
        <v>2</v>
      </c>
      <c r="B41" s="30" t="s">
        <v>143</v>
      </c>
      <c r="C41" s="36">
        <v>1245</v>
      </c>
      <c r="D41" s="36"/>
    </row>
    <row r="42" spans="1:4" x14ac:dyDescent="0.25">
      <c r="A42" s="36"/>
      <c r="B42" s="31" t="s">
        <v>144</v>
      </c>
      <c r="C42" s="37">
        <f>SUM(C40:C41)</f>
        <v>6706.6</v>
      </c>
      <c r="D42" s="38">
        <f>C42+D38</f>
        <v>394494.67</v>
      </c>
    </row>
    <row r="43" spans="1:4" x14ac:dyDescent="0.25">
      <c r="A43" s="36"/>
      <c r="B43" s="31"/>
      <c r="C43" s="37"/>
      <c r="D43" s="38"/>
    </row>
    <row r="44" spans="1:4" x14ac:dyDescent="0.25">
      <c r="A44" s="36"/>
      <c r="B44" s="30"/>
      <c r="C44" s="36"/>
      <c r="D44" s="36"/>
    </row>
    <row r="45" spans="1:4" x14ac:dyDescent="0.25">
      <c r="A45" s="36"/>
      <c r="B45" s="30"/>
      <c r="C45" s="36"/>
      <c r="D45" s="36"/>
    </row>
    <row r="46" spans="1:4" x14ac:dyDescent="0.25">
      <c r="A46" s="36"/>
      <c r="B46" s="31"/>
      <c r="C46" s="37"/>
      <c r="D46" s="37"/>
    </row>
    <row r="47" spans="1:4" x14ac:dyDescent="0.25">
      <c r="A47" s="39"/>
      <c r="B47" s="39"/>
      <c r="C47" s="39"/>
      <c r="D47" s="39"/>
    </row>
    <row r="48" spans="1:4" x14ac:dyDescent="0.25">
      <c r="A48" s="39"/>
      <c r="B48" s="39"/>
      <c r="C48" s="39"/>
      <c r="D48" s="39"/>
    </row>
    <row r="49" spans="1:4" x14ac:dyDescent="0.25">
      <c r="A49" s="39"/>
      <c r="B49" s="39"/>
      <c r="C49" s="39"/>
      <c r="D49" s="39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7"/>
  <sheetViews>
    <sheetView view="pageBreakPreview" topLeftCell="A4" zoomScale="65" zoomScaleNormal="65" zoomScaleSheetLayoutView="65" workbookViewId="0">
      <selection activeCell="M11" sqref="M11"/>
    </sheetView>
  </sheetViews>
  <sheetFormatPr defaultRowHeight="15" x14ac:dyDescent="0.25"/>
  <cols>
    <col min="1" max="1" width="28.5703125" style="1" customWidth="1"/>
    <col min="2" max="2" width="15.710937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6.7109375" customWidth="1"/>
    <col min="8" max="8" width="16" customWidth="1"/>
    <col min="9" max="9" width="17.42578125" customWidth="1"/>
    <col min="10" max="10" width="15.140625" customWidth="1"/>
    <col min="11" max="11" width="15.5703125" customWidth="1"/>
    <col min="12" max="13" width="15.28515625" customWidth="1"/>
    <col min="14" max="14" width="19.28515625" customWidth="1"/>
  </cols>
  <sheetData>
    <row r="1" spans="1:14" x14ac:dyDescent="0.25">
      <c r="A1" s="67" t="s">
        <v>53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4" ht="15.75" x14ac:dyDescent="0.25">
      <c r="A2" s="2" t="s">
        <v>33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s="9" customFormat="1" ht="20.25" customHeight="1" x14ac:dyDescent="0.25">
      <c r="A3" s="8"/>
      <c r="B3" s="18" t="s">
        <v>2</v>
      </c>
      <c r="C3" s="18" t="s">
        <v>7</v>
      </c>
      <c r="D3" s="18" t="s">
        <v>3</v>
      </c>
      <c r="E3" s="18" t="s">
        <v>9</v>
      </c>
      <c r="F3" s="18" t="s">
        <v>10</v>
      </c>
      <c r="G3" s="18" t="s">
        <v>11</v>
      </c>
      <c r="H3" s="18" t="s">
        <v>12</v>
      </c>
      <c r="I3" s="18" t="s">
        <v>13</v>
      </c>
      <c r="J3" s="18" t="s">
        <v>14</v>
      </c>
      <c r="K3" s="18" t="s">
        <v>15</v>
      </c>
      <c r="L3" s="18" t="s">
        <v>16</v>
      </c>
      <c r="M3" s="18" t="s">
        <v>17</v>
      </c>
      <c r="N3" s="15" t="s">
        <v>18</v>
      </c>
    </row>
    <row r="4" spans="1:14" ht="39.75" customHeight="1" x14ac:dyDescent="0.35">
      <c r="A4" s="19" t="s">
        <v>30</v>
      </c>
      <c r="B4" s="24">
        <f>B5+B6+B8</f>
        <v>57588.39</v>
      </c>
      <c r="C4" s="24">
        <f t="shared" ref="C4:N4" si="0">C5+C6+C8</f>
        <v>57588.39</v>
      </c>
      <c r="D4" s="24">
        <f t="shared" si="0"/>
        <v>57588.39</v>
      </c>
      <c r="E4" s="24">
        <f>E5+E6+E7+E8</f>
        <v>57588.39</v>
      </c>
      <c r="F4" s="24">
        <f t="shared" si="0"/>
        <v>57588.39</v>
      </c>
      <c r="G4" s="24">
        <f t="shared" si="0"/>
        <v>57588.39</v>
      </c>
      <c r="H4" s="24">
        <f t="shared" si="0"/>
        <v>57588.39</v>
      </c>
      <c r="I4" s="24">
        <f t="shared" si="0"/>
        <v>57588.39</v>
      </c>
      <c r="J4" s="24">
        <f t="shared" si="0"/>
        <v>57588.39</v>
      </c>
      <c r="K4" s="24">
        <f t="shared" si="0"/>
        <v>57588.39</v>
      </c>
      <c r="L4" s="24">
        <f t="shared" si="0"/>
        <v>57588.39</v>
      </c>
      <c r="M4" s="24">
        <f t="shared" si="0"/>
        <v>57588.39</v>
      </c>
      <c r="N4" s="24">
        <f t="shared" si="0"/>
        <v>691060.68</v>
      </c>
    </row>
    <row r="5" spans="1:14" ht="39" customHeight="1" x14ac:dyDescent="0.35">
      <c r="A5" s="19" t="s">
        <v>19</v>
      </c>
      <c r="B5" s="25">
        <v>33004.959999999999</v>
      </c>
      <c r="C5" s="17">
        <v>33004.959999999999</v>
      </c>
      <c r="D5" s="17">
        <v>33004.959999999999</v>
      </c>
      <c r="E5" s="17">
        <v>33004.959999999999</v>
      </c>
      <c r="F5" s="17">
        <v>33004.959999999999</v>
      </c>
      <c r="G5" s="17">
        <v>33004.959999999999</v>
      </c>
      <c r="H5" s="17">
        <v>33004.959999999999</v>
      </c>
      <c r="I5" s="17">
        <v>33004.959999999999</v>
      </c>
      <c r="J5" s="17">
        <v>33004.959999999999</v>
      </c>
      <c r="K5" s="17">
        <v>33004.959999999999</v>
      </c>
      <c r="L5" s="17">
        <v>33004.959999999999</v>
      </c>
      <c r="M5" s="17">
        <v>33004.959999999999</v>
      </c>
      <c r="N5" s="17">
        <f t="shared" ref="N5:N23" si="1">SUM(B5:M5)</f>
        <v>396059.52000000008</v>
      </c>
    </row>
    <row r="6" spans="1:14" ht="44.25" customHeight="1" x14ac:dyDescent="0.35">
      <c r="A6" s="19" t="s">
        <v>39</v>
      </c>
      <c r="B6" s="25">
        <v>24583.43</v>
      </c>
      <c r="C6" s="17">
        <v>24583.43</v>
      </c>
      <c r="D6" s="17">
        <v>24583.43</v>
      </c>
      <c r="E6" s="17">
        <v>24583.43</v>
      </c>
      <c r="F6" s="17">
        <v>24583.43</v>
      </c>
      <c r="G6" s="17">
        <v>24583.43</v>
      </c>
      <c r="H6" s="17">
        <v>24583.43</v>
      </c>
      <c r="I6" s="17">
        <v>24583.43</v>
      </c>
      <c r="J6" s="17">
        <v>24583.43</v>
      </c>
      <c r="K6" s="17">
        <v>24583.43</v>
      </c>
      <c r="L6" s="17">
        <v>24583.43</v>
      </c>
      <c r="M6" s="17">
        <v>24583.43</v>
      </c>
      <c r="N6" s="17">
        <f>SUM(B6:M6)</f>
        <v>295001.15999999997</v>
      </c>
    </row>
    <row r="7" spans="1:14" ht="44.25" customHeight="1" x14ac:dyDescent="0.35">
      <c r="A7" s="19" t="s">
        <v>48</v>
      </c>
      <c r="B7" s="25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</row>
    <row r="8" spans="1:14" ht="44.25" customHeight="1" x14ac:dyDescent="0.35">
      <c r="A8" s="19" t="s">
        <v>36</v>
      </c>
      <c r="B8" s="25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>
        <f>SUM(B8:M8)</f>
        <v>0</v>
      </c>
    </row>
    <row r="9" spans="1:14" ht="36" customHeight="1" x14ac:dyDescent="0.35">
      <c r="A9" s="20" t="s">
        <v>20</v>
      </c>
      <c r="B9" s="24">
        <f>B10+B11+B12+B13</f>
        <v>40470.639999999999</v>
      </c>
      <c r="C9" s="24">
        <f t="shared" ref="C9:M9" si="2">C10+C11+C12+C13</f>
        <v>27361.02</v>
      </c>
      <c r="D9" s="24">
        <f t="shared" si="2"/>
        <v>25896.280000000002</v>
      </c>
      <c r="E9" s="24">
        <f t="shared" si="2"/>
        <v>33917.769999999997</v>
      </c>
      <c r="F9" s="24">
        <f t="shared" si="2"/>
        <v>11893.77</v>
      </c>
      <c r="G9" s="24">
        <f t="shared" si="2"/>
        <v>4821.9799999999996</v>
      </c>
      <c r="H9" s="24">
        <f t="shared" si="2"/>
        <v>6325.27</v>
      </c>
      <c r="I9" s="24">
        <f t="shared" si="2"/>
        <v>11761.81</v>
      </c>
      <c r="J9" s="24">
        <f t="shared" si="2"/>
        <v>5337.53</v>
      </c>
      <c r="K9" s="24">
        <f t="shared" si="2"/>
        <v>33848.33</v>
      </c>
      <c r="L9" s="24">
        <f t="shared" si="2"/>
        <v>8308.6</v>
      </c>
      <c r="M9" s="24">
        <f t="shared" si="2"/>
        <v>11355.699999999999</v>
      </c>
      <c r="N9" s="16">
        <f t="shared" si="1"/>
        <v>221298.69999999998</v>
      </c>
    </row>
    <row r="10" spans="1:14" ht="40.5" customHeight="1" x14ac:dyDescent="0.35">
      <c r="A10" s="19" t="s">
        <v>21</v>
      </c>
      <c r="B10" s="25">
        <v>20180.400000000001</v>
      </c>
      <c r="C10" s="17">
        <v>5923.5</v>
      </c>
      <c r="D10" s="17">
        <v>15327.2</v>
      </c>
      <c r="E10" s="17">
        <v>9652.6</v>
      </c>
      <c r="F10" s="17">
        <v>8715</v>
      </c>
      <c r="G10" s="17">
        <v>1660</v>
      </c>
      <c r="H10" s="17">
        <v>2282.5</v>
      </c>
      <c r="I10" s="17"/>
      <c r="J10" s="17">
        <v>4150</v>
      </c>
      <c r="K10" s="17">
        <v>6640</v>
      </c>
      <c r="L10" s="17">
        <v>1245</v>
      </c>
      <c r="M10" s="17">
        <v>6902.9</v>
      </c>
      <c r="N10" s="16">
        <f t="shared" si="1"/>
        <v>82679.100000000006</v>
      </c>
    </row>
    <row r="11" spans="1:14" ht="45.75" customHeight="1" x14ac:dyDescent="0.35">
      <c r="A11" s="19" t="s">
        <v>22</v>
      </c>
      <c r="B11" s="26">
        <v>3320</v>
      </c>
      <c r="C11" s="17">
        <v>5046.6000000000004</v>
      </c>
      <c r="D11" s="17">
        <v>2584.4</v>
      </c>
      <c r="E11" s="17"/>
      <c r="F11" s="17"/>
      <c r="G11" s="17"/>
      <c r="H11" s="17"/>
      <c r="I11" s="17"/>
      <c r="J11" s="17"/>
      <c r="K11" s="17">
        <v>3184.8</v>
      </c>
      <c r="L11" s="17"/>
      <c r="M11" s="17"/>
      <c r="N11" s="16">
        <f t="shared" si="1"/>
        <v>14135.8</v>
      </c>
    </row>
    <row r="12" spans="1:14" ht="45.75" customHeight="1" x14ac:dyDescent="0.35">
      <c r="A12" s="23" t="s">
        <v>34</v>
      </c>
      <c r="B12" s="25">
        <v>12802</v>
      </c>
      <c r="C12" s="17">
        <v>12020.8</v>
      </c>
      <c r="D12" s="17">
        <v>6001.5</v>
      </c>
      <c r="E12" s="17">
        <v>21890.1</v>
      </c>
      <c r="F12" s="17">
        <v>2585</v>
      </c>
      <c r="G12" s="17">
        <v>2568.21</v>
      </c>
      <c r="H12" s="17">
        <v>3449</v>
      </c>
      <c r="I12" s="17">
        <v>10372.4</v>
      </c>
      <c r="J12" s="17"/>
      <c r="K12" s="17">
        <v>22836</v>
      </c>
      <c r="L12" s="17">
        <v>3501</v>
      </c>
      <c r="M12" s="17">
        <v>2671.5</v>
      </c>
      <c r="N12" s="16">
        <f t="shared" si="1"/>
        <v>100697.51</v>
      </c>
    </row>
    <row r="13" spans="1:14" ht="21.75" customHeight="1" x14ac:dyDescent="0.35">
      <c r="A13" s="19" t="s">
        <v>23</v>
      </c>
      <c r="B13" s="25">
        <v>4168.24</v>
      </c>
      <c r="C13" s="17">
        <v>4370.12</v>
      </c>
      <c r="D13" s="17">
        <v>1983.18</v>
      </c>
      <c r="E13" s="17">
        <v>2375.0700000000002</v>
      </c>
      <c r="F13" s="17">
        <v>593.77</v>
      </c>
      <c r="G13" s="17">
        <v>593.77</v>
      </c>
      <c r="H13" s="17">
        <v>593.77</v>
      </c>
      <c r="I13" s="17">
        <v>1389.41</v>
      </c>
      <c r="J13" s="17">
        <v>1187.53</v>
      </c>
      <c r="K13" s="17">
        <v>1187.53</v>
      </c>
      <c r="L13" s="17">
        <v>3562.6</v>
      </c>
      <c r="M13" s="17">
        <v>1781.3</v>
      </c>
      <c r="N13" s="17">
        <f t="shared" si="1"/>
        <v>23786.289999999997</v>
      </c>
    </row>
    <row r="14" spans="1:14" ht="23.25" customHeight="1" x14ac:dyDescent="0.35">
      <c r="A14" s="20" t="s">
        <v>24</v>
      </c>
      <c r="B14" s="24">
        <f>B15+B16+B17</f>
        <v>26410</v>
      </c>
      <c r="C14" s="24">
        <f t="shared" ref="C14:M14" si="3">C15+C16+C17</f>
        <v>164042.72</v>
      </c>
      <c r="D14" s="24">
        <f t="shared" si="3"/>
        <v>7410.6</v>
      </c>
      <c r="E14" s="24">
        <f t="shared" si="3"/>
        <v>59166.400000000001</v>
      </c>
      <c r="F14" s="24">
        <f t="shared" si="3"/>
        <v>172180</v>
      </c>
      <c r="G14" s="24">
        <f t="shared" si="3"/>
        <v>55858.85</v>
      </c>
      <c r="H14" s="24">
        <f t="shared" si="3"/>
        <v>48403.5</v>
      </c>
      <c r="I14" s="24">
        <f t="shared" si="3"/>
        <v>57750</v>
      </c>
      <c r="J14" s="24">
        <f t="shared" si="3"/>
        <v>66875.86</v>
      </c>
      <c r="K14" s="24">
        <f t="shared" si="3"/>
        <v>106842.31</v>
      </c>
      <c r="L14" s="24">
        <f t="shared" si="3"/>
        <v>6706.6</v>
      </c>
      <c r="M14" s="24">
        <f t="shared" si="3"/>
        <v>7533.7</v>
      </c>
      <c r="N14" s="16">
        <f t="shared" si="1"/>
        <v>779180.53999999992</v>
      </c>
    </row>
    <row r="15" spans="1:14" ht="42" customHeight="1" x14ac:dyDescent="0.35">
      <c r="A15" s="19" t="s">
        <v>25</v>
      </c>
      <c r="B15" s="25">
        <v>16610</v>
      </c>
      <c r="C15" s="17">
        <v>161042.72</v>
      </c>
      <c r="D15" s="17">
        <v>7410.6</v>
      </c>
      <c r="E15" s="17">
        <v>59166.400000000001</v>
      </c>
      <c r="F15" s="17">
        <v>17480</v>
      </c>
      <c r="G15" s="17">
        <v>3549</v>
      </c>
      <c r="H15" s="25"/>
      <c r="I15" s="17"/>
      <c r="J15" s="17">
        <v>15687.44</v>
      </c>
      <c r="K15" s="17">
        <f>91842.31+15000</f>
        <v>106842.31</v>
      </c>
      <c r="L15" s="17">
        <v>6706.6</v>
      </c>
      <c r="M15" s="17"/>
      <c r="N15" s="17">
        <f t="shared" si="1"/>
        <v>394495.06999999995</v>
      </c>
    </row>
    <row r="16" spans="1:14" ht="40.5" customHeight="1" x14ac:dyDescent="0.35">
      <c r="A16" s="19" t="s">
        <v>26</v>
      </c>
      <c r="B16" s="25">
        <v>9800</v>
      </c>
      <c r="C16" s="17">
        <v>3000</v>
      </c>
      <c r="D16" s="17"/>
      <c r="E16" s="17"/>
      <c r="F16" s="17">
        <v>154700</v>
      </c>
      <c r="G16" s="17">
        <v>30021.200000000001</v>
      </c>
      <c r="H16" s="17">
        <v>37601.5</v>
      </c>
      <c r="I16" s="17">
        <v>57750</v>
      </c>
      <c r="J16" s="17">
        <v>51188.42</v>
      </c>
      <c r="K16" s="25"/>
      <c r="L16" s="17"/>
      <c r="M16" s="17"/>
      <c r="N16" s="17">
        <f t="shared" si="1"/>
        <v>344061.12</v>
      </c>
    </row>
    <row r="17" spans="1:14" ht="40.5" customHeight="1" x14ac:dyDescent="0.35">
      <c r="A17" s="23" t="s">
        <v>35</v>
      </c>
      <c r="B17" s="25"/>
      <c r="C17" s="17"/>
      <c r="D17" s="17"/>
      <c r="E17" s="17"/>
      <c r="F17" s="17"/>
      <c r="G17" s="17">
        <v>22288.65</v>
      </c>
      <c r="H17" s="17">
        <v>10802</v>
      </c>
      <c r="I17" s="17"/>
      <c r="J17" s="17"/>
      <c r="K17" s="17"/>
      <c r="L17" s="17"/>
      <c r="M17" s="17">
        <v>7533.7</v>
      </c>
      <c r="N17" s="16">
        <f t="shared" si="1"/>
        <v>40624.35</v>
      </c>
    </row>
    <row r="18" spans="1:14" ht="40.5" customHeight="1" x14ac:dyDescent="0.35">
      <c r="A18" s="29" t="s">
        <v>41</v>
      </c>
      <c r="B18" s="25"/>
      <c r="C18" s="17"/>
      <c r="D18" s="17"/>
      <c r="E18" s="17"/>
      <c r="F18" s="17"/>
      <c r="G18" s="17">
        <v>2170.3000000000002</v>
      </c>
      <c r="H18" s="17">
        <v>622.5</v>
      </c>
      <c r="I18" s="17">
        <v>18700.8</v>
      </c>
      <c r="J18" s="17"/>
      <c r="K18" s="17"/>
      <c r="L18" s="17">
        <v>800.3</v>
      </c>
      <c r="M18" s="17"/>
      <c r="N18" s="25">
        <f>SUM(B18:M18)</f>
        <v>22293.899999999998</v>
      </c>
    </row>
    <row r="19" spans="1:14" ht="40.5" customHeight="1" x14ac:dyDescent="0.35">
      <c r="A19" s="20" t="s">
        <v>42</v>
      </c>
      <c r="B19" s="24">
        <f>B20+B21+B22</f>
        <v>0</v>
      </c>
      <c r="C19" s="24">
        <f t="shared" ref="C19:M19" si="4">C20+C21+C22</f>
        <v>0</v>
      </c>
      <c r="D19" s="24">
        <f t="shared" si="4"/>
        <v>0</v>
      </c>
      <c r="E19" s="24">
        <f t="shared" si="4"/>
        <v>0</v>
      </c>
      <c r="F19" s="24">
        <f t="shared" si="4"/>
        <v>0</v>
      </c>
      <c r="G19" s="24">
        <f t="shared" si="4"/>
        <v>0</v>
      </c>
      <c r="H19" s="24">
        <f t="shared" si="4"/>
        <v>0</v>
      </c>
      <c r="I19" s="24">
        <f t="shared" si="4"/>
        <v>0</v>
      </c>
      <c r="J19" s="24">
        <f t="shared" si="4"/>
        <v>0</v>
      </c>
      <c r="K19" s="24">
        <f t="shared" si="4"/>
        <v>0</v>
      </c>
      <c r="L19" s="24">
        <f t="shared" si="4"/>
        <v>0</v>
      </c>
      <c r="M19" s="24">
        <f t="shared" si="4"/>
        <v>0</v>
      </c>
      <c r="N19" s="16">
        <f t="shared" ref="N19:N22" si="5">SUM(B19:M19)</f>
        <v>0</v>
      </c>
    </row>
    <row r="20" spans="1:14" ht="40.5" customHeight="1" x14ac:dyDescent="0.35">
      <c r="A20" s="19" t="s">
        <v>43</v>
      </c>
      <c r="B20" s="25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>
        <f t="shared" si="5"/>
        <v>0</v>
      </c>
    </row>
    <row r="21" spans="1:14" ht="40.5" customHeight="1" x14ac:dyDescent="0.35">
      <c r="A21" s="19" t="s">
        <v>44</v>
      </c>
      <c r="B21" s="25"/>
      <c r="C21" s="17"/>
      <c r="D21" s="17"/>
      <c r="E21" s="17"/>
      <c r="F21" s="17"/>
      <c r="G21" s="17"/>
      <c r="H21" s="17"/>
      <c r="I21" s="17"/>
      <c r="J21" s="17"/>
      <c r="K21" s="25"/>
      <c r="L21" s="17"/>
      <c r="M21" s="17"/>
      <c r="N21" s="17">
        <f t="shared" si="5"/>
        <v>0</v>
      </c>
    </row>
    <row r="22" spans="1:14" ht="40.5" customHeight="1" x14ac:dyDescent="0.35">
      <c r="A22" s="23" t="s">
        <v>45</v>
      </c>
      <c r="B22" s="25"/>
      <c r="C22" s="17"/>
      <c r="D22" s="17"/>
      <c r="E22" s="17"/>
      <c r="F22" s="17"/>
      <c r="G22" s="17"/>
      <c r="H22" s="17"/>
      <c r="I22" s="17"/>
      <c r="J22" s="51"/>
      <c r="K22" s="17"/>
      <c r="L22" s="17"/>
      <c r="M22" s="17"/>
      <c r="N22" s="16">
        <f t="shared" si="5"/>
        <v>0</v>
      </c>
    </row>
    <row r="23" spans="1:14" ht="39.75" customHeight="1" x14ac:dyDescent="0.35">
      <c r="A23" s="20" t="s">
        <v>46</v>
      </c>
      <c r="B23" s="24">
        <v>33438.42</v>
      </c>
      <c r="C23" s="16">
        <v>33438.42</v>
      </c>
      <c r="D23" s="16">
        <v>33438.42</v>
      </c>
      <c r="E23" s="16">
        <v>33438.42</v>
      </c>
      <c r="F23" s="16">
        <v>33438.42</v>
      </c>
      <c r="G23" s="16">
        <v>33438.42</v>
      </c>
      <c r="H23" s="16">
        <v>33438.42</v>
      </c>
      <c r="I23" s="16">
        <v>33438.42</v>
      </c>
      <c r="J23" s="16">
        <v>33438.42</v>
      </c>
      <c r="K23" s="16">
        <v>33438.42</v>
      </c>
      <c r="L23" s="16">
        <v>33438.42</v>
      </c>
      <c r="M23" s="16">
        <v>33438.42</v>
      </c>
      <c r="N23" s="16">
        <f t="shared" si="1"/>
        <v>401261.03999999986</v>
      </c>
    </row>
    <row r="24" spans="1:14" ht="22.5" customHeight="1" x14ac:dyDescent="0.35">
      <c r="A24" s="20" t="s">
        <v>27</v>
      </c>
      <c r="B24" s="24">
        <f>B4+B9+B14+B18+B23+B19</f>
        <v>157907.45000000001</v>
      </c>
      <c r="C24" s="24">
        <f t="shared" ref="C24:N24" si="6">C4+C9+C14+C18+C23+C19</f>
        <v>282430.55</v>
      </c>
      <c r="D24" s="24">
        <f t="shared" si="6"/>
        <v>124333.69</v>
      </c>
      <c r="E24" s="24">
        <f t="shared" si="6"/>
        <v>184110.97999999998</v>
      </c>
      <c r="F24" s="24">
        <f t="shared" si="6"/>
        <v>275100.58</v>
      </c>
      <c r="G24" s="24">
        <f t="shared" si="6"/>
        <v>153877.94</v>
      </c>
      <c r="H24" s="24">
        <f t="shared" si="6"/>
        <v>146378.08000000002</v>
      </c>
      <c r="I24" s="24">
        <f>I4+I9+I14+I18+I23+I19</f>
        <v>179239.41999999998</v>
      </c>
      <c r="J24" s="24">
        <f t="shared" si="6"/>
        <v>163240.20000000001</v>
      </c>
      <c r="K24" s="24">
        <f t="shared" si="6"/>
        <v>231717.45</v>
      </c>
      <c r="L24" s="24">
        <f t="shared" si="6"/>
        <v>106842.31000000001</v>
      </c>
      <c r="M24" s="24">
        <f t="shared" si="6"/>
        <v>109916.20999999999</v>
      </c>
      <c r="N24" s="24">
        <f t="shared" si="6"/>
        <v>2115094.86</v>
      </c>
    </row>
    <row r="25" spans="1:14" ht="15.75" x14ac:dyDescent="0.25">
      <c r="A25" s="68" t="s">
        <v>47</v>
      </c>
      <c r="B25" s="68"/>
      <c r="C25" s="68"/>
      <c r="D25" s="21"/>
      <c r="E25" s="21"/>
      <c r="F25" s="21"/>
      <c r="G25" s="21"/>
      <c r="H25" s="21"/>
      <c r="I25" s="21"/>
      <c r="J25" s="21"/>
      <c r="K25" s="21"/>
      <c r="L25" s="69" t="s">
        <v>31</v>
      </c>
      <c r="M25" s="69"/>
      <c r="N25" s="69"/>
    </row>
    <row r="26" spans="1:14" ht="15.75" x14ac:dyDescent="0.25">
      <c r="A26" s="22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</row>
    <row r="27" spans="1:14" ht="15.75" x14ac:dyDescent="0.25">
      <c r="A27" s="68" t="s">
        <v>29</v>
      </c>
      <c r="B27" s="68"/>
      <c r="C27" s="68"/>
      <c r="D27" s="21"/>
      <c r="E27" s="21"/>
      <c r="F27" s="21"/>
      <c r="G27" s="21"/>
      <c r="H27" s="21"/>
      <c r="I27" s="21"/>
      <c r="J27" s="21"/>
      <c r="K27" s="21"/>
      <c r="L27" s="69" t="s">
        <v>38</v>
      </c>
      <c r="M27" s="69"/>
      <c r="N27" s="69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7"/>
  <sheetViews>
    <sheetView workbookViewId="0">
      <selection activeCell="D17" sqref="D17"/>
    </sheetView>
  </sheetViews>
  <sheetFormatPr defaultRowHeight="15" x14ac:dyDescent="0.25"/>
  <cols>
    <col min="1" max="1" width="4.85546875" customWidth="1"/>
    <col min="2" max="2" width="55" customWidth="1"/>
    <col min="3" max="3" width="10.5703125" customWidth="1"/>
    <col min="4" max="4" width="12" customWidth="1"/>
  </cols>
  <sheetData>
    <row r="1" spans="1:4" ht="21" x14ac:dyDescent="0.35">
      <c r="A1" s="1"/>
      <c r="B1" s="66" t="s">
        <v>65</v>
      </c>
      <c r="C1" s="66"/>
      <c r="D1" s="66"/>
    </row>
    <row r="2" spans="1:4" ht="15.75" x14ac:dyDescent="0.25">
      <c r="A2" s="1"/>
      <c r="B2" s="65" t="s">
        <v>33</v>
      </c>
      <c r="C2" s="65"/>
      <c r="D2" s="65"/>
    </row>
    <row r="3" spans="1:4" ht="15.75" x14ac:dyDescent="0.25">
      <c r="A3" s="1"/>
      <c r="B3" s="64" t="s">
        <v>40</v>
      </c>
      <c r="C3" s="64"/>
      <c r="D3" s="64"/>
    </row>
    <row r="4" spans="1:4" ht="26.25" x14ac:dyDescent="0.25">
      <c r="A4" s="7"/>
      <c r="B4" s="8" t="s">
        <v>0</v>
      </c>
      <c r="C4" s="7" t="s">
        <v>1</v>
      </c>
      <c r="D4" s="8" t="s">
        <v>28</v>
      </c>
    </row>
    <row r="5" spans="1:4" x14ac:dyDescent="0.25">
      <c r="A5" s="30"/>
      <c r="B5" s="31" t="s">
        <v>11</v>
      </c>
      <c r="C5" s="30"/>
      <c r="D5" s="30"/>
    </row>
    <row r="6" spans="1:4" x14ac:dyDescent="0.25">
      <c r="A6" s="30">
        <v>1</v>
      </c>
      <c r="B6" s="30" t="s">
        <v>51</v>
      </c>
      <c r="C6" s="30">
        <v>1276.3</v>
      </c>
      <c r="D6" s="30"/>
    </row>
    <row r="7" spans="1:4" x14ac:dyDescent="0.25">
      <c r="A7" s="30">
        <v>2</v>
      </c>
      <c r="B7" s="30" t="s">
        <v>105</v>
      </c>
      <c r="C7" s="30">
        <v>894</v>
      </c>
      <c r="D7" s="30"/>
    </row>
    <row r="8" spans="1:4" x14ac:dyDescent="0.25">
      <c r="A8" s="30"/>
      <c r="B8" s="31" t="s">
        <v>106</v>
      </c>
      <c r="C8" s="30">
        <f>SUM(C6:C7)</f>
        <v>2170.3000000000002</v>
      </c>
      <c r="D8" s="31">
        <f>C8</f>
        <v>2170.3000000000002</v>
      </c>
    </row>
    <row r="9" spans="1:4" x14ac:dyDescent="0.25">
      <c r="A9" s="36"/>
      <c r="B9" s="37" t="s">
        <v>12</v>
      </c>
      <c r="C9" s="36"/>
      <c r="D9" s="36"/>
    </row>
    <row r="10" spans="1:4" x14ac:dyDescent="0.25">
      <c r="A10" s="36">
        <v>1</v>
      </c>
      <c r="B10" s="30" t="s">
        <v>112</v>
      </c>
      <c r="C10" s="36">
        <v>622.5</v>
      </c>
      <c r="D10" s="37">
        <f>C10+D8</f>
        <v>2792.8</v>
      </c>
    </row>
    <row r="11" spans="1:4" x14ac:dyDescent="0.25">
      <c r="A11" s="36"/>
      <c r="B11" s="31" t="s">
        <v>13</v>
      </c>
      <c r="C11" s="36"/>
      <c r="D11" s="36"/>
    </row>
    <row r="12" spans="1:4" x14ac:dyDescent="0.25">
      <c r="A12" s="36">
        <v>1</v>
      </c>
      <c r="B12" s="30" t="s">
        <v>51</v>
      </c>
      <c r="C12" s="36">
        <v>6250.8</v>
      </c>
      <c r="D12" s="36"/>
    </row>
    <row r="13" spans="1:4" x14ac:dyDescent="0.25">
      <c r="A13" s="36">
        <v>2</v>
      </c>
      <c r="B13" s="36" t="s">
        <v>119</v>
      </c>
      <c r="C13" s="36">
        <v>7470</v>
      </c>
      <c r="D13" s="36"/>
    </row>
    <row r="14" spans="1:4" x14ac:dyDescent="0.25">
      <c r="A14" s="36">
        <v>3</v>
      </c>
      <c r="B14" s="30" t="s">
        <v>120</v>
      </c>
      <c r="C14" s="36">
        <v>4980</v>
      </c>
      <c r="D14" s="36"/>
    </row>
    <row r="15" spans="1:4" x14ac:dyDescent="0.25">
      <c r="A15" s="36"/>
      <c r="B15" s="31" t="s">
        <v>121</v>
      </c>
      <c r="C15" s="37">
        <f>SUM(C12:C14)</f>
        <v>18700.8</v>
      </c>
      <c r="D15" s="37">
        <f>C15+D10</f>
        <v>21493.599999999999</v>
      </c>
    </row>
    <row r="16" spans="1:4" x14ac:dyDescent="0.25">
      <c r="A16" s="36"/>
      <c r="B16" s="31" t="s">
        <v>16</v>
      </c>
      <c r="C16" s="36"/>
      <c r="D16" s="37"/>
    </row>
    <row r="17" spans="1:4" x14ac:dyDescent="0.25">
      <c r="A17" s="36">
        <v>1</v>
      </c>
      <c r="B17" s="30" t="s">
        <v>141</v>
      </c>
      <c r="C17" s="36">
        <v>800.3</v>
      </c>
      <c r="D17" s="37">
        <f>C17+D15</f>
        <v>22293.899999999998</v>
      </c>
    </row>
    <row r="18" spans="1:4" x14ac:dyDescent="0.25">
      <c r="A18" s="36"/>
      <c r="B18" s="30"/>
      <c r="C18" s="36"/>
      <c r="D18" s="36"/>
    </row>
    <row r="19" spans="1:4" x14ac:dyDescent="0.25">
      <c r="A19" s="36"/>
      <c r="B19" s="31"/>
      <c r="C19" s="37"/>
      <c r="D19" s="37"/>
    </row>
    <row r="20" spans="1:4" x14ac:dyDescent="0.25">
      <c r="A20" s="36"/>
      <c r="B20" s="31"/>
      <c r="C20" s="36"/>
      <c r="D20" s="37"/>
    </row>
    <row r="21" spans="1:4" x14ac:dyDescent="0.25">
      <c r="A21" s="36"/>
      <c r="B21" s="30"/>
      <c r="C21" s="36"/>
      <c r="D21" s="37"/>
    </row>
    <row r="22" spans="1:4" x14ac:dyDescent="0.25">
      <c r="A22" s="36"/>
      <c r="B22" s="31"/>
      <c r="C22" s="36"/>
      <c r="D22" s="37"/>
    </row>
    <row r="23" spans="1:4" x14ac:dyDescent="0.25">
      <c r="A23" s="36"/>
      <c r="B23" s="30"/>
      <c r="C23" s="37"/>
      <c r="D23" s="37"/>
    </row>
    <row r="24" spans="1:4" x14ac:dyDescent="0.25">
      <c r="A24" s="36"/>
      <c r="B24" s="31"/>
      <c r="C24" s="36"/>
      <c r="D24" s="37"/>
    </row>
    <row r="25" spans="1:4" x14ac:dyDescent="0.25">
      <c r="A25" s="36"/>
      <c r="B25" s="30"/>
      <c r="C25" s="36"/>
      <c r="D25" s="37"/>
    </row>
    <row r="26" spans="1:4" x14ac:dyDescent="0.25">
      <c r="A26" s="36"/>
      <c r="B26" s="31"/>
      <c r="C26" s="36"/>
      <c r="D26" s="36"/>
    </row>
    <row r="27" spans="1:4" x14ac:dyDescent="0.25">
      <c r="A27" s="36"/>
      <c r="B27" s="30"/>
      <c r="C27" s="36"/>
      <c r="D27" s="36"/>
    </row>
    <row r="28" spans="1:4" x14ac:dyDescent="0.25">
      <c r="A28" s="36"/>
      <c r="B28" s="31"/>
      <c r="C28" s="37"/>
      <c r="D28" s="37"/>
    </row>
    <row r="29" spans="1:4" x14ac:dyDescent="0.25">
      <c r="A29" s="36"/>
      <c r="B29" s="31"/>
      <c r="C29" s="36"/>
      <c r="D29" s="36"/>
    </row>
    <row r="30" spans="1:4" x14ac:dyDescent="0.25">
      <c r="A30" s="36"/>
      <c r="B30" s="30"/>
      <c r="C30" s="36"/>
      <c r="D30" s="36"/>
    </row>
    <row r="31" spans="1:4" x14ac:dyDescent="0.25">
      <c r="A31" s="36"/>
      <c r="B31" s="31"/>
      <c r="C31" s="37"/>
      <c r="D31" s="37"/>
    </row>
    <row r="32" spans="1:4" x14ac:dyDescent="0.25">
      <c r="A32" s="36"/>
      <c r="B32" s="31"/>
      <c r="C32" s="36"/>
      <c r="D32" s="36"/>
    </row>
    <row r="33" spans="1:4" x14ac:dyDescent="0.25">
      <c r="A33" s="36"/>
      <c r="B33" s="30"/>
      <c r="C33" s="36"/>
      <c r="D33" s="37"/>
    </row>
    <row r="34" spans="1:4" x14ac:dyDescent="0.25">
      <c r="A34" s="36"/>
      <c r="B34" s="31"/>
      <c r="C34" s="37"/>
      <c r="D34" s="37"/>
    </row>
    <row r="35" spans="1:4" x14ac:dyDescent="0.25">
      <c r="A35" s="36"/>
      <c r="B35" s="30"/>
      <c r="C35" s="36"/>
      <c r="D35" s="36"/>
    </row>
    <row r="36" spans="1:4" x14ac:dyDescent="0.25">
      <c r="A36" s="36"/>
      <c r="B36" s="31"/>
      <c r="C36" s="37"/>
      <c r="D36" s="37"/>
    </row>
    <row r="37" spans="1:4" x14ac:dyDescent="0.25">
      <c r="A37" s="39"/>
      <c r="B37" s="39"/>
      <c r="C37" s="39"/>
      <c r="D37" s="39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Допол.раб.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2016-01-28T03:50:05Z</cp:lastPrinted>
  <dcterms:created xsi:type="dcterms:W3CDTF">2011-07-25T05:21:17Z</dcterms:created>
  <dcterms:modified xsi:type="dcterms:W3CDTF">2026-01-22T09:10:25Z</dcterms:modified>
</cp:coreProperties>
</file>