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\папка обмена\Лицевые счета по жилым домам 2025 г\Лицевые счета\Металлургов1,2,3,4,5\"/>
    </mc:Choice>
  </mc:AlternateContent>
  <xr:revisionPtr revIDLastSave="0" documentId="13_ncr:1_{CD260756-933B-4F40-8689-9E3960CBE0E2}" xr6:coauthVersionLast="47" xr6:coauthVersionMax="47" xr10:uidLastSave="{00000000-0000-0000-0000-000000000000}"/>
  <bookViews>
    <workbookView xWindow="-120" yWindow="-120" windowWidth="29040" windowHeight="15840" tabRatio="745" activeTab="5" xr2:uid="{00000000-000D-0000-FFFF-FFFF00000000}"/>
  </bookViews>
  <sheets>
    <sheet name="ТО ин.оборуд." sheetId="1" r:id="rId1"/>
    <sheet name="ТО конструкт.эл." sheetId="2" r:id="rId2"/>
    <sheet name="ТО эл.оборуд." sheetId="6" r:id="rId3"/>
    <sheet name="ТР конструкт.эл" sheetId="3" r:id="rId4"/>
    <sheet name="ТР эл.оборуд." sheetId="7" r:id="rId5"/>
    <sheet name="Лиц. счет. Св. расчет" sheetId="5" r:id="rId6"/>
    <sheet name="ТР инж.об." sheetId="4" r:id="rId7"/>
    <sheet name="Дополн.работы" sheetId="9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3" l="1"/>
  <c r="D10" i="7"/>
  <c r="C56" i="4"/>
  <c r="D47" i="6"/>
  <c r="C47" i="6"/>
  <c r="D80" i="1"/>
  <c r="C80" i="1"/>
  <c r="D8" i="7"/>
  <c r="C8" i="7"/>
  <c r="C51" i="4"/>
  <c r="D26" i="3"/>
  <c r="D15" i="9"/>
  <c r="D39" i="6"/>
  <c r="C39" i="6"/>
  <c r="C37" i="6"/>
  <c r="D26" i="2"/>
  <c r="D73" i="1"/>
  <c r="C73" i="1"/>
  <c r="D24" i="3"/>
  <c r="C44" i="4"/>
  <c r="D35" i="6"/>
  <c r="C35" i="6"/>
  <c r="C33" i="6"/>
  <c r="D24" i="2"/>
  <c r="C24" i="2"/>
  <c r="D69" i="1"/>
  <c r="C69" i="1"/>
  <c r="D22" i="3"/>
  <c r="C22" i="3"/>
  <c r="C39" i="4"/>
  <c r="D20" i="2"/>
  <c r="D63" i="1"/>
  <c r="C63" i="1"/>
  <c r="D31" i="6"/>
  <c r="C31" i="6"/>
  <c r="C28" i="6"/>
  <c r="C35" i="4"/>
  <c r="C26" i="6"/>
  <c r="C58" i="1"/>
  <c r="C30" i="4"/>
  <c r="C24" i="6"/>
  <c r="C52" i="1"/>
  <c r="C49" i="1"/>
  <c r="C8" i="9"/>
  <c r="C9" i="9" s="1"/>
  <c r="D9" i="9" s="1"/>
  <c r="D11" i="9" s="1"/>
  <c r="D13" i="9" s="1"/>
  <c r="C22" i="6"/>
  <c r="C47" i="1"/>
  <c r="D6" i="9"/>
  <c r="C18" i="3"/>
  <c r="C16" i="3"/>
  <c r="C25" i="4"/>
  <c r="C18" i="6"/>
  <c r="C39" i="1"/>
  <c r="C42" i="1" s="1"/>
  <c r="C12" i="3"/>
  <c r="D6" i="7"/>
  <c r="C18" i="4"/>
  <c r="C36" i="1"/>
  <c r="C14" i="4"/>
  <c r="C14" i="6"/>
  <c r="C29" i="1"/>
  <c r="D6" i="3"/>
  <c r="D8" i="3" s="1"/>
  <c r="C8" i="4"/>
  <c r="C10" i="4" s="1"/>
  <c r="C14" i="2"/>
  <c r="C10" i="6"/>
  <c r="D10" i="6" s="1"/>
  <c r="D14" i="6" s="1"/>
  <c r="D16" i="6" s="1"/>
  <c r="D18" i="6" s="1"/>
  <c r="D22" i="6" s="1"/>
  <c r="C25" i="1"/>
  <c r="D6" i="4"/>
  <c r="D6" i="6"/>
  <c r="C6" i="6"/>
  <c r="C7" i="2"/>
  <c r="C9" i="2" s="1"/>
  <c r="D9" i="2" s="1"/>
  <c r="C8" i="1"/>
  <c r="C6" i="1"/>
  <c r="C12" i="1"/>
  <c r="D10" i="4" l="1"/>
  <c r="D14" i="4" s="1"/>
  <c r="D18" i="4" s="1"/>
  <c r="D25" i="4" s="1"/>
  <c r="D30" i="4" s="1"/>
  <c r="D35" i="4" s="1"/>
  <c r="D39" i="4" s="1"/>
  <c r="D44" i="4" s="1"/>
  <c r="D51" i="4" s="1"/>
  <c r="D56" i="4" s="1"/>
  <c r="D14" i="2"/>
  <c r="D16" i="2" s="1"/>
  <c r="D18" i="2" s="1"/>
  <c r="D26" i="6"/>
  <c r="D12" i="3"/>
  <c r="D18" i="3" s="1"/>
  <c r="D24" i="6"/>
  <c r="C17" i="1"/>
  <c r="D17" i="1" s="1"/>
  <c r="D25" i="1" s="1"/>
  <c r="D29" i="1" s="1"/>
  <c r="D36" i="1" s="1"/>
  <c r="D42" i="1" s="1"/>
  <c r="D47" i="1" s="1"/>
  <c r="D52" i="1" s="1"/>
  <c r="D58" i="1" s="1"/>
  <c r="M9" i="5"/>
  <c r="J9" i="5" l="1"/>
  <c r="B9" i="5" l="1"/>
  <c r="E4" i="5" l="1"/>
  <c r="N12" i="5"/>
  <c r="M4" i="5"/>
  <c r="L4" i="5"/>
  <c r="K4" i="5"/>
  <c r="J4" i="5"/>
  <c r="I4" i="5"/>
  <c r="H4" i="5"/>
  <c r="G4" i="5"/>
  <c r="F4" i="5"/>
  <c r="D4" i="5"/>
  <c r="C4" i="5"/>
  <c r="B4" i="5"/>
  <c r="M14" i="5"/>
  <c r="N20" i="5"/>
  <c r="H9" i="5"/>
  <c r="G9" i="5"/>
  <c r="D14" i="5"/>
  <c r="L14" i="5"/>
  <c r="K14" i="5"/>
  <c r="J14" i="5"/>
  <c r="I14" i="5"/>
  <c r="H14" i="5"/>
  <c r="G14" i="5"/>
  <c r="F14" i="5"/>
  <c r="E14" i="5"/>
  <c r="N22" i="5"/>
  <c r="N21" i="5"/>
  <c r="M19" i="5"/>
  <c r="L19" i="5"/>
  <c r="K19" i="5"/>
  <c r="J19" i="5"/>
  <c r="I19" i="5"/>
  <c r="H19" i="5"/>
  <c r="G19" i="5"/>
  <c r="F19" i="5"/>
  <c r="E19" i="5"/>
  <c r="D19" i="5"/>
  <c r="C19" i="5"/>
  <c r="B19" i="5"/>
  <c r="N18" i="5"/>
  <c r="N17" i="5"/>
  <c r="N8" i="5"/>
  <c r="C14" i="5"/>
  <c r="L9" i="5"/>
  <c r="K9" i="5"/>
  <c r="I9" i="5"/>
  <c r="F9" i="5"/>
  <c r="E9" i="5"/>
  <c r="D9" i="5"/>
  <c r="C9" i="5"/>
  <c r="B14" i="5"/>
  <c r="J24" i="5" l="1"/>
  <c r="M24" i="5"/>
  <c r="B24" i="5"/>
  <c r="G24" i="5"/>
  <c r="K24" i="5"/>
  <c r="F24" i="5"/>
  <c r="I24" i="5"/>
  <c r="C24" i="5"/>
  <c r="H24" i="5"/>
  <c r="L24" i="5"/>
  <c r="E24" i="5"/>
  <c r="D24" i="5"/>
  <c r="N19" i="5"/>
  <c r="D39" i="3"/>
  <c r="D44" i="3" s="1"/>
  <c r="D46" i="3" s="1"/>
  <c r="D48" i="3" s="1"/>
  <c r="N6" i="5"/>
  <c r="N23" i="5"/>
  <c r="N13" i="5"/>
  <c r="N5" i="5"/>
  <c r="N4" i="5" l="1"/>
  <c r="N11" i="5"/>
  <c r="N10" i="5"/>
  <c r="N15" i="5" l="1"/>
  <c r="N16" i="5"/>
  <c r="N14" i="5" l="1"/>
  <c r="N24" i="5" s="1"/>
  <c r="N9" i="5"/>
</calcChain>
</file>

<file path=xl/sharedStrings.xml><?xml version="1.0" encoding="utf-8"?>
<sst xmlns="http://schemas.openxmlformats.org/spreadsheetml/2006/main" count="316" uniqueCount="195">
  <si>
    <t>Перечень работ</t>
  </si>
  <si>
    <t>Сумма</t>
  </si>
  <si>
    <t>Январь</t>
  </si>
  <si>
    <t>Март</t>
  </si>
  <si>
    <t xml:space="preserve">1.Техническое обслуживание инженерного оборудования </t>
  </si>
  <si>
    <t>3.Текущий ремонт конструктивных элементов</t>
  </si>
  <si>
    <t>4.Текущий ремонт инженерного оборудования</t>
  </si>
  <si>
    <t>Февраль</t>
  </si>
  <si>
    <t xml:space="preserve">2.Техническое обслуживание конструктивных элементов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</si>
  <si>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</si>
  <si>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</si>
  <si>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</si>
  <si>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</si>
  <si>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</si>
  <si>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</si>
  <si>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</si>
  <si>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</si>
  <si>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</si>
  <si>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Итого</t>
  </si>
  <si>
    <t xml:space="preserve">  - санитарная уборка лестничных клеток</t>
  </si>
  <si>
    <t>2. Техническое обслуживание:</t>
  </si>
  <si>
    <t xml:space="preserve">  - инженерное оборудование</t>
  </si>
  <si>
    <t xml:space="preserve">  - конструктивные элементы</t>
  </si>
  <si>
    <t xml:space="preserve">  - АДС</t>
  </si>
  <si>
    <t>3. Текущий ремонт:</t>
  </si>
  <si>
    <t xml:space="preserve">  - инженерного оборудования</t>
  </si>
  <si>
    <t xml:space="preserve">  - конструктивных элементов</t>
  </si>
  <si>
    <t>ВСЕГО</t>
  </si>
  <si>
    <t>С начала года</t>
  </si>
  <si>
    <t>Гл. бухгалтер</t>
  </si>
  <si>
    <r>
      <t xml:space="preserve">1. </t>
    </r>
    <r>
      <rPr>
        <b/>
        <sz val="16"/>
        <color theme="1"/>
        <rFont val="Calibri"/>
        <family val="2"/>
        <charset val="204"/>
        <scheme val="minor"/>
      </rPr>
      <t>Содержание общ. имущества:</t>
    </r>
  </si>
  <si>
    <t>Кудин Ю.С.</t>
  </si>
  <si>
    <t>2.Техническое обслуживание электрооборудования</t>
  </si>
  <si>
    <t>Металлургов,1</t>
  </si>
  <si>
    <t>-эл.оборудование</t>
  </si>
  <si>
    <t>-эл.оборудования</t>
  </si>
  <si>
    <t>очистка дорог</t>
  </si>
  <si>
    <t>Текущий ремонт эл.оборудования</t>
  </si>
  <si>
    <t>Кузмичева Е.А.</t>
  </si>
  <si>
    <t>4.Дополнительные работы</t>
  </si>
  <si>
    <t>Дополнительные работы</t>
  </si>
  <si>
    <t>5. ОДН:</t>
  </si>
  <si>
    <t>ХВС</t>
  </si>
  <si>
    <t>ГВС</t>
  </si>
  <si>
    <t>электроэнергия</t>
  </si>
  <si>
    <t>уборка придом. территории</t>
  </si>
  <si>
    <t>7. Расходы по содержанию УК</t>
  </si>
  <si>
    <t>Директор ООО УК "Крокус"</t>
  </si>
  <si>
    <t>Дезинфекция</t>
  </si>
  <si>
    <t>Итого за январь</t>
  </si>
  <si>
    <t xml:space="preserve">Отогрев водосточных труб </t>
  </si>
  <si>
    <t>Прочистка канализации в подвале</t>
  </si>
  <si>
    <t>Лицевой счет. Сводный расчет  2025г</t>
  </si>
  <si>
    <t>Лицевой счёт  2025г</t>
  </si>
  <si>
    <t>Прочистка канализационного стояка квартира №189</t>
  </si>
  <si>
    <t>Прочистка стояка канализациив кухне квартира №133</t>
  </si>
  <si>
    <t>Замена крана на стояке ГВс квартира №131</t>
  </si>
  <si>
    <t>Прочистка и отогрев канализационных труб на крыше</t>
  </si>
  <si>
    <t>Устранение течи на стояке ХВс в подвале подъезд №8</t>
  </si>
  <si>
    <t>Обход подвала, прочитска канализации</t>
  </si>
  <si>
    <t>Замена крана на стояке ГВс в подвале</t>
  </si>
  <si>
    <t>Обработка подвала раствором гипохлорида</t>
  </si>
  <si>
    <t>Прочистка канализации квартира №133</t>
  </si>
  <si>
    <t>Закрепление канализационной трубы квартира №96</t>
  </si>
  <si>
    <t>Уборка снежных шапок и наледи с крыши</t>
  </si>
  <si>
    <t>Ремонт светильника замена лампочек и схемы Подъезд №12,4,3</t>
  </si>
  <si>
    <t>Лицевой счёт 2025г</t>
  </si>
  <si>
    <t>Замена стояка ГВС в туалете квартира №136,138,144</t>
  </si>
  <si>
    <t>Прочистка канализации в подвале подъезд №10</t>
  </si>
  <si>
    <t>Устранение течи на стояке ХВС квартира №112</t>
  </si>
  <si>
    <t>Обход подвала на предмет утечек</t>
  </si>
  <si>
    <t>Прочистка канализации квартира №18</t>
  </si>
  <si>
    <t>Прочистка канализации в подвале подъезд №1,2,3,4</t>
  </si>
  <si>
    <t>Прочистка канализации квартира №85</t>
  </si>
  <si>
    <t>Итого за февраль</t>
  </si>
  <si>
    <t>Ремонт светильников замена лампочек и схем Подъезд №12 2 этаж</t>
  </si>
  <si>
    <t>Ремонт светильников замена лампочек и схем Подъезд №4</t>
  </si>
  <si>
    <t>Очистка сливных воронок, отогрев сливных труб</t>
  </si>
  <si>
    <t>Очистка сливных и водосточных труб на крыше от наледи</t>
  </si>
  <si>
    <t>Очистка жолоба на крыше</t>
  </si>
  <si>
    <t>Замена стояков отопления кухня, спальня, зал квартира №190,188,192</t>
  </si>
  <si>
    <t>Монтаж натяжных потолков после замены стояков, слив воды с натяжного потолка квартира №188,190</t>
  </si>
  <si>
    <t>Отключение подъездного отопления</t>
  </si>
  <si>
    <t>Итого за март</t>
  </si>
  <si>
    <t>Ремонт светильника замена лампочек и схемы Подъезд №11</t>
  </si>
  <si>
    <t>Демонтаж и монтаж выключателя в подъезде №14</t>
  </si>
  <si>
    <t>Частичный ремонт крыши. Уборка снега с крыши</t>
  </si>
  <si>
    <t>Замена стояков канализации квартира №107,105</t>
  </si>
  <si>
    <t>Замена полотенцесушителя и участка стояка отопления квартира №96</t>
  </si>
  <si>
    <t>Устранение течи на стояке канализации в подвале №11</t>
  </si>
  <si>
    <t>Устранение течи отопительного прибора квартира №96</t>
  </si>
  <si>
    <t>Устранение течи полотенцесушителя квартира №189</t>
  </si>
  <si>
    <t>Прочистка канализации в подвале №11</t>
  </si>
  <si>
    <t>Итого за апрель</t>
  </si>
  <si>
    <t>Ремонт светильников замена лампочек и схем подъезд №4  2,3 этаж</t>
  </si>
  <si>
    <t>Замена отопительных приборов (кухня зал) квартира №142</t>
  </si>
  <si>
    <t>Замена стояков отопления квартира №76</t>
  </si>
  <si>
    <t>Подвязка подъездного электро провода по стене дома подъезд №5,6</t>
  </si>
  <si>
    <t>Установка подъездных сливов подъезд №1-8</t>
  </si>
  <si>
    <t>Ремонт водосточной трубы подъезд №14</t>
  </si>
  <si>
    <t>Замена крана на стояке ХВС квартира №166,172</t>
  </si>
  <si>
    <t>Обход подвала на предмет утечек. Ремонт канализационного стояка в подвале №9</t>
  </si>
  <si>
    <t>Отключение  отопления</t>
  </si>
  <si>
    <t>Устранение течи на стояке ГВС квартира №37</t>
  </si>
  <si>
    <t>Итого за май</t>
  </si>
  <si>
    <t>Ремонт светильников замена лампочек и схем подъезд №14,9</t>
  </si>
  <si>
    <t>Замена участка трубы на стояке отопления квартира №190,187</t>
  </si>
  <si>
    <t>Замена участка трубы на падаче и обратке в подвале №12</t>
  </si>
  <si>
    <t>Ремонт водосточной трубы подъезд №10</t>
  </si>
  <si>
    <t>Ремонт трубы ХВС квартира №98</t>
  </si>
  <si>
    <t>Замена стояка ГВС квартира №96</t>
  </si>
  <si>
    <t>Замена участка трубы ГВС в подвале</t>
  </si>
  <si>
    <t>Кладка и штукатурка водостояных труб подъезд №14,11</t>
  </si>
  <si>
    <t>Ремонт кровли подъезд №14</t>
  </si>
  <si>
    <t>Поднятие бикроста на крышу с автовышкой</t>
  </si>
  <si>
    <t>Замена доводчика входной двери подъезд №8</t>
  </si>
  <si>
    <t>Дезинсекция</t>
  </si>
  <si>
    <t>Устранение течи на стояке ГВС квартира №95</t>
  </si>
  <si>
    <t xml:space="preserve">Устранение течи на стояке ХВС в подвале </t>
  </si>
  <si>
    <t>Итого за июнь</t>
  </si>
  <si>
    <t>Работы ППР</t>
  </si>
  <si>
    <t>Ремонт светильников замена лампочек и схем подъезд №3</t>
  </si>
  <si>
    <t xml:space="preserve">Скос травы на придомовой территории </t>
  </si>
  <si>
    <t>устранение течи на стояке ХВС квартира №167</t>
  </si>
  <si>
    <t>Прочистка канализации квартира №108</t>
  </si>
  <si>
    <t>Итого за июль</t>
  </si>
  <si>
    <t>Ремонт светильников замена лампочек и схем подъезд № 5,4</t>
  </si>
  <si>
    <t xml:space="preserve">Уборка крупногабаритного мусора </t>
  </si>
  <si>
    <t>Прочистка вентиляции кухня туалет квартира №84</t>
  </si>
  <si>
    <t>Установка переходников на узле в подвале подъезд №3</t>
  </si>
  <si>
    <t>Замена участка трубы на стояке полотенцесушителя квартира №151</t>
  </si>
  <si>
    <t>Замена полотенцесушителя квартира №98</t>
  </si>
  <si>
    <t>Прочистка канализации квартира №60</t>
  </si>
  <si>
    <t>Устранение течи на стояке ХВС в подвале подъезд №10</t>
  </si>
  <si>
    <t>Устранение течи полотенцесушителя , развоздушка квартира №78</t>
  </si>
  <si>
    <t>Прочистка канализации квартира №38</t>
  </si>
  <si>
    <t>Итого за август</t>
  </si>
  <si>
    <t>Ремонт светильников замена лампочек и схем подъезд №14,2,8,6,11</t>
  </si>
  <si>
    <t>Замена отопительного прибора квартира №127</t>
  </si>
  <si>
    <t>Ремонт стояка ГВС квартира №151</t>
  </si>
  <si>
    <t>Замена отопительного прибора квартира №55</t>
  </si>
  <si>
    <t>Ремонт светильников замена лампочек и схем подъезд №5,8,11,3,14,9,12,13,8</t>
  </si>
  <si>
    <t>Демонтаж монтаж горелого автомата в эл щите в подъезде квартира №72</t>
  </si>
  <si>
    <t>Ремонт эл.выключателя в подъезде №11</t>
  </si>
  <si>
    <t>Итого за сентябрь</t>
  </si>
  <si>
    <t>Прочистка стояка канализации в подвале до колодца квартира №86</t>
  </si>
  <si>
    <t>Замена сгона на стояке отопления квартира №142</t>
  </si>
  <si>
    <t>Открытие и закрытие окон для мытья</t>
  </si>
  <si>
    <t>Замена участка трубы на стояке ГВС квартира №154</t>
  </si>
  <si>
    <t>Замена стояка отопления в спальне квартира №89,91,93</t>
  </si>
  <si>
    <t>Ремонт перилл в подъезде №11</t>
  </si>
  <si>
    <t>Зашили штробу в подъезде №12  1 этаж</t>
  </si>
  <si>
    <t>Прочистка стояка канализации подъезд №5-7</t>
  </si>
  <si>
    <t>Прочистка канализации в кухне квартира №189</t>
  </si>
  <si>
    <t>Обход подвалов на предмет утечек</t>
  </si>
  <si>
    <t xml:space="preserve">Крепление канализационной трубы в подъезде и запенивание штробы </t>
  </si>
  <si>
    <t>Итого за октябрь</t>
  </si>
  <si>
    <t>Остекление подъездной рамы подъезд №8  2 этаж</t>
  </si>
  <si>
    <t>Закрытие окон в подъезде подъезд №8</t>
  </si>
  <si>
    <t>Частичный ремонт освещения в подъездах, замена лампочек и предохранителей подъезд №8,13,7,12,9,10</t>
  </si>
  <si>
    <t>Демонтаж старых электропроводов в подъезде №8</t>
  </si>
  <si>
    <t>Замена учатска трубы канализационного стояка квартира №34</t>
  </si>
  <si>
    <t>Ремонт и замена канализационных труб в подвале №1</t>
  </si>
  <si>
    <t>Замена крана на стояке отопления в теплоузле №6</t>
  </si>
  <si>
    <t>Ремонт подъезда №8 согласно смете</t>
  </si>
  <si>
    <t>Запуск подъездного отопления</t>
  </si>
  <si>
    <t>Отогрев водосточных труб подъезд №14</t>
  </si>
  <si>
    <t>Итого за ноябрь</t>
  </si>
  <si>
    <t>Демонтаж сливов с подъездных козырьков</t>
  </si>
  <si>
    <t>Ремонт светильников замена лампочек и схем подъезд №1,3,7</t>
  </si>
  <si>
    <t>Устранение неполадок с электроэнергией подъезд №11</t>
  </si>
  <si>
    <t>Ремонт перилл в подъезде 1 и 4 этаж</t>
  </si>
  <si>
    <t>Установка отопительного прибора в подъезде №1</t>
  </si>
  <si>
    <t>Установка отопительного прибора квартира №142</t>
  </si>
  <si>
    <t>Замена тройника на стояке отопления в подвале</t>
  </si>
  <si>
    <t>Ремонт системы отопления квартира №34</t>
  </si>
  <si>
    <t>Замена стояков ГВС ХВС в ванной и туалете квартира №189,192,195</t>
  </si>
  <si>
    <t>Демонтаж и монтаж светильников подъезд №3   1,3, этаж</t>
  </si>
  <si>
    <t>Устранение течи на стояке отопления квартира №90</t>
  </si>
  <si>
    <t>Отогрев водосточных труб подъезд №1-14</t>
  </si>
  <si>
    <t>Перекрытие стояков ГВС квартира №145,148</t>
  </si>
  <si>
    <t>Прочистка стояка канализации квартира №173</t>
  </si>
  <si>
    <t>Прочистка канализации до колодца в подвал подъезд №1,2</t>
  </si>
  <si>
    <t>Итого за декабрь</t>
  </si>
  <si>
    <t>Ремонт светильников замена лампочек и схем подъезд №8  2 этаж</t>
  </si>
  <si>
    <t>Ремонт светильников замена лампочек и схем подъезд №12  4 этаж</t>
  </si>
  <si>
    <t>Замена лампочек в тамбуре подъезд №14</t>
  </si>
  <si>
    <t>Работы ППР подъезд №1-14</t>
  </si>
  <si>
    <t>Ремонт светильников замена лампочек и схем подъезд №9  1- 5 этаж</t>
  </si>
  <si>
    <t xml:space="preserve">Ремонт светильников замена лампочек и схем подъезд №1 </t>
  </si>
  <si>
    <t>Установка кранов на стояках отопления квартира №94</t>
  </si>
  <si>
    <t>Ремонт стояка отопления подъезд №11,12</t>
  </si>
  <si>
    <t>Замена запорной арматуры в подвале ТУ №6</t>
  </si>
  <si>
    <t>Ремонт фасадного освещения подъезд №2</t>
  </si>
  <si>
    <t>Замена доводчика входной двери подъезд №1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</si>
</sst>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8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wrapText="1"/>
    </xf>
    <xf numFmtId="0" fontId="3" fillId="0" borderId="0" xfId="0" applyFont="1" applyAlignment="1">
      <alignment wrapText="1"/>
    </xf>
    <xf numFmtId="0" fontId="1" fillId="0" borderId="1" xfId="0" applyFont="1" applyBorder="1" applyAlignment="1">
      <alignment wrapText="1"/>
    </xf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0" fontId="0" fillId="0" borderId="0" xfId="0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/>
    </xf>
    <xf numFmtId="0" fontId="2" fillId="0" borderId="1" xfId="0" applyFont="1" applyBorder="1"/>
    <xf numFmtId="0" fontId="6" fillId="0" borderId="1" xfId="0" applyFont="1" applyBorder="1"/>
    <xf numFmtId="0" fontId="6" fillId="2" borderId="1" xfId="0" applyFont="1" applyFill="1" applyBorder="1"/>
    <xf numFmtId="0" fontId="3" fillId="0" borderId="1" xfId="0" applyFont="1" applyBorder="1" applyAlignment="1">
      <alignment horizontal="center"/>
    </xf>
    <xf numFmtId="0" fontId="6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7" fillId="0" borderId="0" xfId="0" applyFont="1"/>
    <xf numFmtId="0" fontId="7" fillId="0" borderId="0" xfId="0" applyFont="1" applyAlignment="1">
      <alignment wrapText="1"/>
    </xf>
    <xf numFmtId="49" fontId="6" fillId="0" borderId="1" xfId="0" applyNumberFormat="1" applyFont="1" applyBorder="1" applyAlignment="1">
      <alignment wrapText="1"/>
    </xf>
    <xf numFmtId="2" fontId="2" fillId="0" borderId="1" xfId="0" applyNumberFormat="1" applyFont="1" applyBorder="1"/>
    <xf numFmtId="2" fontId="7" fillId="0" borderId="0" xfId="0" applyNumberFormat="1" applyFont="1"/>
    <xf numFmtId="0" fontId="0" fillId="0" borderId="1" xfId="0" applyBorder="1" applyAlignment="1">
      <alignment horizontal="center" wrapText="1"/>
    </xf>
    <xf numFmtId="49" fontId="2" fillId="0" borderId="1" xfId="0" applyNumberFormat="1" applyFont="1" applyBorder="1" applyAlignment="1">
      <alignment wrapText="1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9" fillId="0" borderId="3" xfId="0" applyFont="1" applyBorder="1" applyAlignment="1">
      <alignment wrapText="1"/>
    </xf>
    <xf numFmtId="0" fontId="8" fillId="0" borderId="0" xfId="0" applyFont="1"/>
    <xf numFmtId="0" fontId="10" fillId="0" borderId="1" xfId="0" applyFont="1" applyBorder="1" applyAlignment="1">
      <alignment wrapText="1"/>
    </xf>
    <xf numFmtId="0" fontId="8" fillId="0" borderId="1" xfId="0" applyFont="1" applyBorder="1"/>
    <xf numFmtId="0" fontId="9" fillId="0" borderId="1" xfId="0" applyFont="1" applyBorder="1"/>
    <xf numFmtId="0" fontId="11" fillId="0" borderId="1" xfId="0" applyFont="1" applyBorder="1" applyAlignment="1">
      <alignment wrapText="1"/>
    </xf>
    <xf numFmtId="0" fontId="8" fillId="0" borderId="2" xfId="0" applyFont="1" applyBorder="1" applyAlignment="1">
      <alignment wrapText="1"/>
    </xf>
    <xf numFmtId="0" fontId="8" fillId="0" borderId="2" xfId="0" applyFont="1" applyBorder="1"/>
    <xf numFmtId="0" fontId="9" fillId="0" borderId="6" xfId="0" applyFont="1" applyBorder="1"/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/>
    </xf>
    <xf numFmtId="0" fontId="8" fillId="0" borderId="4" xfId="0" applyFont="1" applyBorder="1"/>
    <xf numFmtId="0" fontId="8" fillId="0" borderId="5" xfId="0" applyFont="1" applyBorder="1"/>
    <xf numFmtId="0" fontId="8" fillId="0" borderId="8" xfId="0" applyFont="1" applyBorder="1"/>
    <xf numFmtId="2" fontId="8" fillId="0" borderId="1" xfId="0" applyNumberFormat="1" applyFont="1" applyBorder="1"/>
    <xf numFmtId="2" fontId="9" fillId="0" borderId="1" xfId="0" applyNumberFormat="1" applyFont="1" applyBorder="1"/>
    <xf numFmtId="0" fontId="8" fillId="0" borderId="7" xfId="0" applyFont="1" applyBorder="1" applyAlignment="1">
      <alignment wrapText="1"/>
    </xf>
    <xf numFmtId="0" fontId="9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2" fontId="8" fillId="0" borderId="1" xfId="0" applyNumberFormat="1" applyFont="1" applyBorder="1" applyAlignment="1">
      <alignment wrapText="1"/>
    </xf>
    <xf numFmtId="2" fontId="6" fillId="0" borderId="1" xfId="0" applyNumberFormat="1" applyFont="1" applyBorder="1"/>
    <xf numFmtId="0" fontId="10" fillId="0" borderId="2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2" xfId="0" applyFont="1" applyBorder="1"/>
    <xf numFmtId="0" fontId="8" fillId="0" borderId="6" xfId="0" applyFont="1" applyBorder="1"/>
    <xf numFmtId="0" fontId="9" fillId="0" borderId="7" xfId="0" applyFont="1" applyBorder="1"/>
    <xf numFmtId="0" fontId="9" fillId="0" borderId="7" xfId="0" applyFont="1" applyBorder="1" applyAlignment="1">
      <alignment wrapText="1"/>
    </xf>
    <xf numFmtId="0" fontId="9" fillId="0" borderId="5" xfId="0" applyFont="1" applyBorder="1"/>
    <xf numFmtId="0" fontId="9" fillId="0" borderId="8" xfId="0" applyFont="1" applyBorder="1"/>
    <xf numFmtId="2" fontId="9" fillId="0" borderId="1" xfId="0" applyNumberFormat="1" applyFont="1" applyBorder="1" applyAlignment="1">
      <alignment wrapText="1"/>
    </xf>
    <xf numFmtId="0" fontId="8" fillId="0" borderId="8" xfId="0" applyFont="1" applyBorder="1" applyAlignment="1">
      <alignment wrapText="1"/>
    </xf>
    <xf numFmtId="0" fontId="13" fillId="0" borderId="1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6"/>
  <sheetViews>
    <sheetView topLeftCell="A57" workbookViewId="0">
      <selection activeCell="D81" sqref="D81"/>
    </sheetView>
  </sheetViews>
  <sheetFormatPr defaultRowHeight="15" x14ac:dyDescent="0.25"/>
  <cols>
    <col min="1" max="1" width="5" customWidth="1"/>
    <col min="2" max="2" width="47.85546875" customWidth="1"/>
    <col min="3" max="3" width="11.85546875" customWidth="1"/>
    <col min="4" max="4" width="12.5703125" customWidth="1"/>
    <col min="5" max="5" width="9.7109375" customWidth="1"/>
  </cols>
  <sheetData>
    <row r="1" spans="1:8" ht="21" x14ac:dyDescent="0.35">
      <c r="A1" s="1"/>
      <c r="B1" s="66" t="s">
        <v>53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5" t="s">
        <v>4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8" t="s">
        <v>1</v>
      </c>
      <c r="D4" s="8" t="s">
        <v>28</v>
      </c>
      <c r="E4" s="1"/>
      <c r="F4" s="1"/>
      <c r="G4" s="1"/>
      <c r="H4" s="1"/>
    </row>
    <row r="5" spans="1:8" x14ac:dyDescent="0.25">
      <c r="A5" s="29"/>
      <c r="B5" s="3" t="s">
        <v>2</v>
      </c>
      <c r="C5" s="29"/>
      <c r="D5" s="30"/>
      <c r="E5" s="1"/>
      <c r="F5" s="1"/>
    </row>
    <row r="6" spans="1:8" x14ac:dyDescent="0.25">
      <c r="A6" s="29">
        <v>1</v>
      </c>
      <c r="B6" s="29" t="s">
        <v>51</v>
      </c>
      <c r="C6" s="29">
        <f>9960+3320+4150</f>
        <v>17430</v>
      </c>
      <c r="D6" s="30"/>
      <c r="E6" s="1"/>
      <c r="F6" s="1"/>
    </row>
    <row r="7" spans="1:8" ht="30" x14ac:dyDescent="0.25">
      <c r="A7" s="29">
        <v>2</v>
      </c>
      <c r="B7" s="29" t="s">
        <v>54</v>
      </c>
      <c r="C7" s="29">
        <v>3320</v>
      </c>
      <c r="D7" s="30"/>
      <c r="E7" s="1"/>
      <c r="F7" s="1"/>
    </row>
    <row r="8" spans="1:8" ht="30" x14ac:dyDescent="0.25">
      <c r="A8" s="29">
        <v>3</v>
      </c>
      <c r="B8" s="29" t="s">
        <v>55</v>
      </c>
      <c r="C8" s="29">
        <f>1660+3320</f>
        <v>4980</v>
      </c>
      <c r="D8" s="29"/>
      <c r="E8" s="1"/>
      <c r="F8" s="1"/>
    </row>
    <row r="9" spans="1:8" x14ac:dyDescent="0.25">
      <c r="A9" s="29">
        <v>4</v>
      </c>
      <c r="B9" s="29" t="s">
        <v>56</v>
      </c>
      <c r="C9" s="29">
        <v>6925.6</v>
      </c>
      <c r="D9" s="30"/>
      <c r="E9" s="1"/>
      <c r="F9" s="1"/>
    </row>
    <row r="10" spans="1:8" ht="30" x14ac:dyDescent="0.25">
      <c r="A10" s="29">
        <v>5</v>
      </c>
      <c r="B10" s="29" t="s">
        <v>57</v>
      </c>
      <c r="C10" s="29">
        <v>3420</v>
      </c>
      <c r="D10" s="29"/>
      <c r="E10" s="1"/>
      <c r="F10" s="1"/>
    </row>
    <row r="11" spans="1:8" ht="30" x14ac:dyDescent="0.25">
      <c r="A11" s="29">
        <v>6</v>
      </c>
      <c r="B11" s="29" t="s">
        <v>58</v>
      </c>
      <c r="C11" s="29">
        <v>3660</v>
      </c>
      <c r="D11" s="30"/>
      <c r="E11" s="1"/>
      <c r="F11" s="1"/>
    </row>
    <row r="12" spans="1:8" s="5" customFormat="1" x14ac:dyDescent="0.25">
      <c r="A12" s="29">
        <v>7</v>
      </c>
      <c r="B12" s="29" t="s">
        <v>59</v>
      </c>
      <c r="C12" s="29">
        <f>3320</f>
        <v>3320</v>
      </c>
      <c r="D12" s="30"/>
      <c r="E12" s="4"/>
      <c r="F12" s="4"/>
    </row>
    <row r="13" spans="1:8" s="5" customFormat="1" x14ac:dyDescent="0.25">
      <c r="A13" s="29">
        <v>8</v>
      </c>
      <c r="B13" s="29" t="s">
        <v>60</v>
      </c>
      <c r="C13" s="29">
        <v>1945.6</v>
      </c>
      <c r="D13" s="30"/>
      <c r="E13" s="4"/>
      <c r="F13" s="4"/>
    </row>
    <row r="14" spans="1:8" x14ac:dyDescent="0.25">
      <c r="A14" s="29">
        <v>9</v>
      </c>
      <c r="B14" s="29" t="s">
        <v>61</v>
      </c>
      <c r="C14" s="29">
        <v>2585.6</v>
      </c>
      <c r="D14" s="30"/>
      <c r="E14" s="1"/>
      <c r="F14" s="1"/>
    </row>
    <row r="15" spans="1:8" x14ac:dyDescent="0.25">
      <c r="A15" s="29">
        <v>10</v>
      </c>
      <c r="B15" s="29" t="s">
        <v>62</v>
      </c>
      <c r="C15" s="29">
        <v>3320</v>
      </c>
      <c r="D15" s="30"/>
      <c r="E15" s="1"/>
      <c r="F15" s="1"/>
    </row>
    <row r="16" spans="1:8" ht="30" x14ac:dyDescent="0.25">
      <c r="A16" s="29">
        <v>11</v>
      </c>
      <c r="B16" s="29" t="s">
        <v>63</v>
      </c>
      <c r="C16" s="29">
        <v>3320</v>
      </c>
      <c r="D16" s="30"/>
      <c r="E16" s="1"/>
      <c r="F16" s="1"/>
    </row>
    <row r="17" spans="1:6" x14ac:dyDescent="0.25">
      <c r="A17" s="29"/>
      <c r="B17" s="30" t="s">
        <v>49</v>
      </c>
      <c r="C17" s="30">
        <f>SUM(C6:C16)</f>
        <v>54226.799999999996</v>
      </c>
      <c r="D17" s="30">
        <f>C17</f>
        <v>54226.799999999996</v>
      </c>
      <c r="E17" s="1"/>
      <c r="F17" s="1"/>
    </row>
    <row r="18" spans="1:6" x14ac:dyDescent="0.25">
      <c r="A18" s="29"/>
      <c r="B18" s="30" t="s">
        <v>7</v>
      </c>
      <c r="C18" s="29"/>
      <c r="D18" s="30"/>
      <c r="E18" s="1"/>
      <c r="F18" s="1"/>
    </row>
    <row r="19" spans="1:6" s="5" customFormat="1" x14ac:dyDescent="0.25">
      <c r="A19" s="29">
        <v>1</v>
      </c>
      <c r="B19" s="29" t="s">
        <v>68</v>
      </c>
      <c r="C19" s="29">
        <v>4980</v>
      </c>
      <c r="D19" s="30"/>
      <c r="E19" s="4"/>
      <c r="F19" s="4"/>
    </row>
    <row r="20" spans="1:6" s="5" customFormat="1" x14ac:dyDescent="0.25">
      <c r="A20" s="29">
        <v>2</v>
      </c>
      <c r="B20" s="29" t="s">
        <v>69</v>
      </c>
      <c r="C20" s="29">
        <v>830</v>
      </c>
      <c r="D20" s="30"/>
      <c r="E20" s="4"/>
      <c r="F20" s="4"/>
    </row>
    <row r="21" spans="1:6" x14ac:dyDescent="0.25">
      <c r="A21" s="29">
        <v>3</v>
      </c>
      <c r="B21" s="29" t="s">
        <v>70</v>
      </c>
      <c r="C21" s="29">
        <v>3320</v>
      </c>
      <c r="D21" s="30"/>
      <c r="E21" s="1"/>
      <c r="F21" s="1"/>
    </row>
    <row r="22" spans="1:6" x14ac:dyDescent="0.25">
      <c r="A22" s="29">
        <v>4</v>
      </c>
      <c r="B22" s="29" t="s">
        <v>71</v>
      </c>
      <c r="C22" s="29">
        <v>3320</v>
      </c>
      <c r="D22" s="30"/>
      <c r="E22" s="1"/>
      <c r="F22" s="1"/>
    </row>
    <row r="23" spans="1:6" ht="30" x14ac:dyDescent="0.25">
      <c r="A23" s="29">
        <v>5</v>
      </c>
      <c r="B23" s="29" t="s">
        <v>72</v>
      </c>
      <c r="C23" s="29">
        <v>4980</v>
      </c>
      <c r="D23" s="30"/>
      <c r="E23" s="1"/>
      <c r="F23" s="1"/>
    </row>
    <row r="24" spans="1:6" x14ac:dyDescent="0.25">
      <c r="A24" s="29">
        <v>6</v>
      </c>
      <c r="B24" s="29" t="s">
        <v>73</v>
      </c>
      <c r="C24" s="29">
        <v>3320</v>
      </c>
      <c r="D24" s="30"/>
      <c r="E24" s="1"/>
      <c r="F24" s="1"/>
    </row>
    <row r="25" spans="1:6" x14ac:dyDescent="0.25">
      <c r="A25" s="29"/>
      <c r="B25" s="30" t="s">
        <v>74</v>
      </c>
      <c r="C25" s="36">
        <f>SUM(C19:C24)</f>
        <v>20750</v>
      </c>
      <c r="D25" s="30">
        <f>C25+D17</f>
        <v>74976.799999999988</v>
      </c>
      <c r="E25" s="1"/>
      <c r="F25" s="1"/>
    </row>
    <row r="26" spans="1:6" x14ac:dyDescent="0.25">
      <c r="A26" s="29"/>
      <c r="B26" s="30" t="s">
        <v>3</v>
      </c>
      <c r="C26" s="36"/>
      <c r="D26" s="30"/>
      <c r="E26" s="1"/>
      <c r="F26" s="1"/>
    </row>
    <row r="27" spans="1:6" x14ac:dyDescent="0.25">
      <c r="A27" s="29">
        <v>1</v>
      </c>
      <c r="B27" s="29" t="s">
        <v>70</v>
      </c>
      <c r="C27" s="29">
        <v>2158</v>
      </c>
      <c r="D27" s="30"/>
      <c r="E27" s="1"/>
      <c r="F27" s="1"/>
    </row>
    <row r="28" spans="1:6" s="5" customFormat="1" x14ac:dyDescent="0.25">
      <c r="A28" s="29">
        <v>2</v>
      </c>
      <c r="B28" s="29" t="s">
        <v>82</v>
      </c>
      <c r="C28" s="29">
        <v>2490</v>
      </c>
      <c r="D28" s="30"/>
      <c r="E28" s="4"/>
      <c r="F28" s="4"/>
    </row>
    <row r="29" spans="1:6" s="5" customFormat="1" x14ac:dyDescent="0.25">
      <c r="A29" s="29"/>
      <c r="B29" s="30" t="s">
        <v>83</v>
      </c>
      <c r="C29" s="30">
        <f>SUM(C27:C28)</f>
        <v>4648</v>
      </c>
      <c r="D29" s="30">
        <f>C29+D25</f>
        <v>79624.799999999988</v>
      </c>
      <c r="E29" s="4"/>
      <c r="F29" s="4"/>
    </row>
    <row r="30" spans="1:6" x14ac:dyDescent="0.25">
      <c r="A30" s="29"/>
      <c r="B30" s="30" t="s">
        <v>9</v>
      </c>
      <c r="C30" s="29"/>
      <c r="D30" s="30"/>
      <c r="E30" s="1"/>
      <c r="F30" s="1"/>
    </row>
    <row r="31" spans="1:6" ht="30" x14ac:dyDescent="0.25">
      <c r="A31" s="29">
        <v>1</v>
      </c>
      <c r="B31" s="29" t="s">
        <v>89</v>
      </c>
      <c r="C31" s="29">
        <v>7840</v>
      </c>
      <c r="D31" s="29"/>
      <c r="E31" s="1"/>
      <c r="F31" s="1"/>
    </row>
    <row r="32" spans="1:6" x14ac:dyDescent="0.25">
      <c r="A32" s="29">
        <v>2</v>
      </c>
      <c r="B32" s="29" t="s">
        <v>51</v>
      </c>
      <c r="C32" s="29">
        <v>3320</v>
      </c>
      <c r="D32" s="30"/>
      <c r="E32" s="1"/>
      <c r="F32" s="1"/>
    </row>
    <row r="33" spans="1:6" ht="30" x14ac:dyDescent="0.25">
      <c r="A33" s="29">
        <v>3</v>
      </c>
      <c r="B33" s="29" t="s">
        <v>90</v>
      </c>
      <c r="C33" s="29">
        <v>830</v>
      </c>
      <c r="D33" s="30"/>
      <c r="E33" s="1"/>
      <c r="F33" s="1"/>
    </row>
    <row r="34" spans="1:6" ht="30" x14ac:dyDescent="0.25">
      <c r="A34" s="29">
        <v>4</v>
      </c>
      <c r="B34" s="29" t="s">
        <v>91</v>
      </c>
      <c r="C34" s="29">
        <v>1660</v>
      </c>
      <c r="D34" s="30"/>
      <c r="E34" s="1"/>
      <c r="F34" s="1"/>
    </row>
    <row r="35" spans="1:6" x14ac:dyDescent="0.25">
      <c r="A35" s="29">
        <v>5</v>
      </c>
      <c r="B35" s="29" t="s">
        <v>92</v>
      </c>
      <c r="C35" s="29">
        <v>4150</v>
      </c>
      <c r="D35" s="30"/>
      <c r="E35" s="1"/>
      <c r="F35" s="1"/>
    </row>
    <row r="36" spans="1:6" x14ac:dyDescent="0.25">
      <c r="A36" s="29"/>
      <c r="B36" s="30" t="s">
        <v>93</v>
      </c>
      <c r="C36" s="30">
        <f>SUM(C31:C35)</f>
        <v>17800</v>
      </c>
      <c r="D36" s="30">
        <f>C36+D29</f>
        <v>97424.799999999988</v>
      </c>
      <c r="E36" s="1"/>
      <c r="F36" s="1"/>
    </row>
    <row r="37" spans="1:6" x14ac:dyDescent="0.25">
      <c r="A37" s="29"/>
      <c r="B37" s="30" t="s">
        <v>10</v>
      </c>
      <c r="C37" s="29"/>
      <c r="D37" s="30"/>
      <c r="E37" s="1"/>
      <c r="F37" s="1"/>
    </row>
    <row r="38" spans="1:6" x14ac:dyDescent="0.25">
      <c r="A38" s="29">
        <v>1</v>
      </c>
      <c r="B38" s="29" t="s">
        <v>100</v>
      </c>
      <c r="C38" s="30">
        <v>2435.4</v>
      </c>
      <c r="D38" s="30"/>
      <c r="E38" s="1"/>
      <c r="F38" s="1"/>
    </row>
    <row r="39" spans="1:6" ht="30" x14ac:dyDescent="0.25">
      <c r="A39" s="29">
        <v>2</v>
      </c>
      <c r="B39" s="29" t="s">
        <v>101</v>
      </c>
      <c r="C39" s="29">
        <f>2490+3320</f>
        <v>5810</v>
      </c>
      <c r="D39" s="30"/>
      <c r="E39" s="1"/>
      <c r="F39" s="1"/>
    </row>
    <row r="40" spans="1:6" x14ac:dyDescent="0.25">
      <c r="A40" s="29">
        <v>3</v>
      </c>
      <c r="B40" s="29" t="s">
        <v>102</v>
      </c>
      <c r="C40" s="29">
        <v>3735</v>
      </c>
      <c r="D40" s="30"/>
      <c r="E40" s="1"/>
      <c r="F40" s="1"/>
    </row>
    <row r="41" spans="1:6" x14ac:dyDescent="0.25">
      <c r="A41" s="29">
        <v>4</v>
      </c>
      <c r="B41" s="29" t="s">
        <v>103</v>
      </c>
      <c r="C41" s="29">
        <v>830</v>
      </c>
      <c r="D41" s="30"/>
      <c r="E41" s="1"/>
      <c r="F41" s="1"/>
    </row>
    <row r="42" spans="1:6" x14ac:dyDescent="0.25">
      <c r="A42" s="29"/>
      <c r="B42" s="30" t="s">
        <v>104</v>
      </c>
      <c r="C42" s="30">
        <f>SUM(C38:C41)</f>
        <v>12810.4</v>
      </c>
      <c r="D42" s="30">
        <f>C42+D36</f>
        <v>110235.19999999998</v>
      </c>
      <c r="E42" s="1"/>
      <c r="F42" s="1"/>
    </row>
    <row r="43" spans="1:6" x14ac:dyDescent="0.25">
      <c r="A43" s="29"/>
      <c r="B43" s="30" t="s">
        <v>11</v>
      </c>
      <c r="C43" s="29"/>
      <c r="D43" s="30"/>
      <c r="E43" s="1"/>
      <c r="F43" s="1"/>
    </row>
    <row r="44" spans="1:6" x14ac:dyDescent="0.25">
      <c r="A44" s="29">
        <v>1</v>
      </c>
      <c r="B44" s="29" t="s">
        <v>117</v>
      </c>
      <c r="C44" s="29">
        <v>1200</v>
      </c>
      <c r="D44" s="30"/>
      <c r="E44" s="1"/>
      <c r="F44" s="1"/>
    </row>
    <row r="45" spans="1:6" x14ac:dyDescent="0.25">
      <c r="A45" s="29">
        <v>2</v>
      </c>
      <c r="B45" s="29" t="s">
        <v>70</v>
      </c>
      <c r="C45" s="29">
        <v>830</v>
      </c>
      <c r="D45" s="30"/>
      <c r="E45" s="1"/>
      <c r="F45" s="1"/>
    </row>
    <row r="46" spans="1:6" x14ac:dyDescent="0.25">
      <c r="A46" s="29">
        <v>3</v>
      </c>
      <c r="B46" s="29" t="s">
        <v>118</v>
      </c>
      <c r="C46" s="29">
        <v>3690</v>
      </c>
      <c r="D46" s="30"/>
      <c r="E46" s="1"/>
      <c r="F46" s="1"/>
    </row>
    <row r="47" spans="1:6" x14ac:dyDescent="0.25">
      <c r="A47" s="29"/>
      <c r="B47" s="30" t="s">
        <v>119</v>
      </c>
      <c r="C47" s="30">
        <f>SUM(C44:C46)</f>
        <v>5720</v>
      </c>
      <c r="D47" s="30">
        <f>C47+D42</f>
        <v>115955.19999999998</v>
      </c>
      <c r="E47" s="1"/>
      <c r="F47" s="1"/>
    </row>
    <row r="48" spans="1:6" ht="16.5" customHeight="1" x14ac:dyDescent="0.25">
      <c r="A48" s="29"/>
      <c r="B48" s="30" t="s">
        <v>12</v>
      </c>
      <c r="C48" s="29"/>
      <c r="D48" s="30"/>
      <c r="E48" s="1"/>
      <c r="F48" s="1"/>
    </row>
    <row r="49" spans="1:6" x14ac:dyDescent="0.25">
      <c r="A49" s="29">
        <v>1</v>
      </c>
      <c r="B49" s="29" t="s">
        <v>70</v>
      </c>
      <c r="C49" s="29">
        <f>1660+2490</f>
        <v>4150</v>
      </c>
      <c r="D49" s="30"/>
      <c r="E49" s="1"/>
      <c r="F49" s="1"/>
    </row>
    <row r="50" spans="1:6" x14ac:dyDescent="0.25">
      <c r="A50" s="29">
        <v>2</v>
      </c>
      <c r="B50" s="29" t="s">
        <v>123</v>
      </c>
      <c r="C50" s="29">
        <v>2490</v>
      </c>
      <c r="D50" s="30"/>
      <c r="E50" s="1"/>
      <c r="F50" s="1"/>
    </row>
    <row r="51" spans="1:6" x14ac:dyDescent="0.25">
      <c r="A51" s="29">
        <v>3</v>
      </c>
      <c r="B51" s="29" t="s">
        <v>124</v>
      </c>
      <c r="C51" s="29">
        <v>2490</v>
      </c>
      <c r="D51" s="30"/>
      <c r="E51" s="1"/>
      <c r="F51" s="1"/>
    </row>
    <row r="52" spans="1:6" x14ac:dyDescent="0.25">
      <c r="A52" s="29"/>
      <c r="B52" s="30" t="s">
        <v>125</v>
      </c>
      <c r="C52" s="30">
        <f>SUM(C49:C51)</f>
        <v>9130</v>
      </c>
      <c r="D52" s="30">
        <f>C52+D47</f>
        <v>125085.19999999998</v>
      </c>
      <c r="E52" s="1"/>
      <c r="F52" s="1"/>
    </row>
    <row r="53" spans="1:6" x14ac:dyDescent="0.25">
      <c r="A53" s="29"/>
      <c r="B53" s="30" t="s">
        <v>13</v>
      </c>
      <c r="C53" s="29"/>
      <c r="D53" s="30"/>
      <c r="E53" s="1"/>
      <c r="F53" s="1"/>
    </row>
    <row r="54" spans="1:6" x14ac:dyDescent="0.25">
      <c r="A54" s="29">
        <v>1</v>
      </c>
      <c r="B54" s="29" t="s">
        <v>132</v>
      </c>
      <c r="C54" s="29">
        <v>1660</v>
      </c>
      <c r="D54" s="30"/>
      <c r="E54" s="1"/>
      <c r="F54" s="1"/>
    </row>
    <row r="55" spans="1:6" ht="30" x14ac:dyDescent="0.25">
      <c r="A55" s="29">
        <v>2</v>
      </c>
      <c r="B55" s="29" t="s">
        <v>133</v>
      </c>
      <c r="C55" s="29">
        <v>3590</v>
      </c>
      <c r="D55" s="30"/>
      <c r="E55" s="1"/>
      <c r="F55" s="1"/>
    </row>
    <row r="56" spans="1:6" ht="30" x14ac:dyDescent="0.25">
      <c r="A56" s="29">
        <v>3</v>
      </c>
      <c r="B56" s="29" t="s">
        <v>134</v>
      </c>
      <c r="C56" s="29">
        <v>2905</v>
      </c>
      <c r="D56" s="30"/>
      <c r="E56" s="1"/>
      <c r="F56" s="1"/>
    </row>
    <row r="57" spans="1:6" x14ac:dyDescent="0.25">
      <c r="A57" s="29">
        <v>4</v>
      </c>
      <c r="B57" s="29" t="s">
        <v>135</v>
      </c>
      <c r="C57" s="29">
        <v>6640</v>
      </c>
      <c r="D57" s="30"/>
      <c r="E57" s="1"/>
      <c r="F57" s="1"/>
    </row>
    <row r="58" spans="1:6" x14ac:dyDescent="0.25">
      <c r="A58" s="29"/>
      <c r="B58" s="30" t="s">
        <v>136</v>
      </c>
      <c r="C58" s="30">
        <f>SUM(C54:C57)</f>
        <v>14795</v>
      </c>
      <c r="D58" s="30">
        <f>C58+D52</f>
        <v>139880.19999999998</v>
      </c>
      <c r="E58" s="1"/>
      <c r="F58" s="1"/>
    </row>
    <row r="59" spans="1:6" x14ac:dyDescent="0.25">
      <c r="A59" s="29"/>
      <c r="B59" s="30" t="s">
        <v>14</v>
      </c>
      <c r="C59" s="29"/>
      <c r="D59" s="30"/>
      <c r="E59" s="1"/>
      <c r="F59" s="1"/>
    </row>
    <row r="60" spans="1:6" x14ac:dyDescent="0.25">
      <c r="A60" s="29">
        <v>1</v>
      </c>
      <c r="B60" s="29" t="s">
        <v>70</v>
      </c>
      <c r="C60" s="29">
        <v>1660</v>
      </c>
      <c r="D60" s="30"/>
      <c r="E60" s="1"/>
      <c r="F60" s="1"/>
    </row>
    <row r="61" spans="1:6" ht="30" x14ac:dyDescent="0.25">
      <c r="A61" s="29">
        <v>2</v>
      </c>
      <c r="B61" s="29" t="s">
        <v>145</v>
      </c>
      <c r="C61" s="29">
        <v>3320</v>
      </c>
      <c r="D61" s="30"/>
      <c r="E61" s="1"/>
      <c r="F61" s="1"/>
    </row>
    <row r="62" spans="1:6" x14ac:dyDescent="0.25">
      <c r="A62" s="29">
        <v>3</v>
      </c>
      <c r="B62" s="29" t="s">
        <v>146</v>
      </c>
      <c r="C62" s="29">
        <v>2013.3</v>
      </c>
      <c r="D62" s="30"/>
      <c r="E62" s="1"/>
      <c r="F62" s="1"/>
    </row>
    <row r="63" spans="1:6" x14ac:dyDescent="0.25">
      <c r="A63" s="29"/>
      <c r="B63" s="30" t="s">
        <v>144</v>
      </c>
      <c r="C63" s="30">
        <f>SUM(C60:C62)</f>
        <v>6993.3</v>
      </c>
      <c r="D63" s="30">
        <f>C63+D58</f>
        <v>146873.49999999997</v>
      </c>
      <c r="E63" s="1"/>
      <c r="F63" s="1"/>
    </row>
    <row r="64" spans="1:6" x14ac:dyDescent="0.25">
      <c r="A64" s="29"/>
      <c r="B64" s="30" t="s">
        <v>15</v>
      </c>
      <c r="C64" s="29"/>
      <c r="D64" s="30"/>
      <c r="E64" s="1"/>
      <c r="F64" s="1"/>
    </row>
    <row r="65" spans="1:6" x14ac:dyDescent="0.25">
      <c r="A65" s="29">
        <v>1</v>
      </c>
      <c r="B65" s="29" t="s">
        <v>152</v>
      </c>
      <c r="C65" s="29">
        <v>2490</v>
      </c>
      <c r="D65" s="30"/>
      <c r="E65" s="1"/>
      <c r="F65" s="1"/>
    </row>
    <row r="66" spans="1:6" x14ac:dyDescent="0.25">
      <c r="A66" s="29">
        <v>2</v>
      </c>
      <c r="B66" s="29" t="s">
        <v>153</v>
      </c>
      <c r="C66" s="29">
        <v>1660</v>
      </c>
      <c r="D66" s="30"/>
      <c r="E66" s="1"/>
      <c r="F66" s="1"/>
    </row>
    <row r="67" spans="1:6" x14ac:dyDescent="0.25">
      <c r="A67" s="29">
        <v>3</v>
      </c>
      <c r="B67" s="29" t="s">
        <v>154</v>
      </c>
      <c r="C67" s="29">
        <v>830</v>
      </c>
      <c r="D67" s="30"/>
      <c r="E67" s="1"/>
      <c r="F67" s="1"/>
    </row>
    <row r="68" spans="1:6" ht="30" x14ac:dyDescent="0.25">
      <c r="A68" s="29">
        <v>4</v>
      </c>
      <c r="B68" s="29" t="s">
        <v>155</v>
      </c>
      <c r="C68" s="29">
        <v>1130.9000000000001</v>
      </c>
      <c r="D68" s="30"/>
      <c r="E68" s="1"/>
      <c r="F68" s="1"/>
    </row>
    <row r="69" spans="1:6" x14ac:dyDescent="0.25">
      <c r="A69" s="29"/>
      <c r="B69" s="30" t="s">
        <v>156</v>
      </c>
      <c r="C69" s="30">
        <f>SUM(C65:C68)</f>
        <v>6110.9</v>
      </c>
      <c r="D69" s="32">
        <f>C69+D63</f>
        <v>152984.39999999997</v>
      </c>
      <c r="E69" s="1"/>
      <c r="F69" s="1"/>
    </row>
    <row r="70" spans="1:6" x14ac:dyDescent="0.25">
      <c r="A70" s="29"/>
      <c r="B70" s="30" t="s">
        <v>16</v>
      </c>
      <c r="C70" s="30"/>
      <c r="D70" s="32"/>
      <c r="E70" s="1"/>
      <c r="F70" s="1"/>
    </row>
    <row r="71" spans="1:6" x14ac:dyDescent="0.25">
      <c r="A71" s="29">
        <v>1</v>
      </c>
      <c r="B71" s="29" t="s">
        <v>165</v>
      </c>
      <c r="C71" s="29">
        <v>1660</v>
      </c>
      <c r="D71" s="32"/>
      <c r="E71" s="1"/>
      <c r="F71" s="1"/>
    </row>
    <row r="72" spans="1:6" x14ac:dyDescent="0.25">
      <c r="A72" s="29">
        <v>2</v>
      </c>
      <c r="B72" s="29" t="s">
        <v>166</v>
      </c>
      <c r="C72" s="29">
        <v>3460</v>
      </c>
      <c r="D72" s="32"/>
      <c r="E72" s="1"/>
      <c r="F72" s="1"/>
    </row>
    <row r="73" spans="1:6" x14ac:dyDescent="0.25">
      <c r="A73" s="29"/>
      <c r="B73" s="30" t="s">
        <v>167</v>
      </c>
      <c r="C73" s="30">
        <f>SUM(C71:C72)</f>
        <v>5120</v>
      </c>
      <c r="D73" s="32">
        <f>C73+D69</f>
        <v>158104.39999999997</v>
      </c>
      <c r="E73" s="1"/>
      <c r="F73" s="1"/>
    </row>
    <row r="74" spans="1:6" x14ac:dyDescent="0.25">
      <c r="A74" s="29"/>
      <c r="B74" s="30" t="s">
        <v>17</v>
      </c>
      <c r="C74" s="29"/>
      <c r="D74" s="32"/>
      <c r="E74" s="1"/>
      <c r="F74" s="1"/>
    </row>
    <row r="75" spans="1:6" ht="30" x14ac:dyDescent="0.25">
      <c r="A75" s="29">
        <v>1</v>
      </c>
      <c r="B75" s="29" t="s">
        <v>178</v>
      </c>
      <c r="C75" s="29">
        <v>1070</v>
      </c>
      <c r="D75" s="32"/>
      <c r="E75" s="1"/>
      <c r="F75" s="1"/>
    </row>
    <row r="76" spans="1:6" x14ac:dyDescent="0.25">
      <c r="A76" s="29">
        <v>2</v>
      </c>
      <c r="B76" s="29" t="s">
        <v>179</v>
      </c>
      <c r="C76" s="29">
        <v>1735.1</v>
      </c>
      <c r="D76" s="32"/>
      <c r="E76" s="1"/>
      <c r="F76" s="1"/>
    </row>
    <row r="77" spans="1:6" x14ac:dyDescent="0.25">
      <c r="A77" s="29">
        <v>3</v>
      </c>
      <c r="B77" s="29" t="s">
        <v>180</v>
      </c>
      <c r="C77" s="29">
        <v>1660</v>
      </c>
      <c r="D77" s="32"/>
      <c r="E77" s="1"/>
      <c r="F77" s="1"/>
    </row>
    <row r="78" spans="1:6" x14ac:dyDescent="0.25">
      <c r="A78" s="29">
        <v>4</v>
      </c>
      <c r="B78" s="29" t="s">
        <v>181</v>
      </c>
      <c r="C78" s="29">
        <v>3320</v>
      </c>
      <c r="D78" s="32"/>
      <c r="E78" s="1"/>
      <c r="F78" s="1"/>
    </row>
    <row r="79" spans="1:6" ht="30" x14ac:dyDescent="0.25">
      <c r="A79" s="29">
        <v>5</v>
      </c>
      <c r="B79" s="29" t="s">
        <v>182</v>
      </c>
      <c r="C79" s="29">
        <v>3320</v>
      </c>
      <c r="D79" s="32"/>
      <c r="E79" s="1"/>
      <c r="F79" s="1"/>
    </row>
    <row r="80" spans="1:6" x14ac:dyDescent="0.25">
      <c r="A80" s="29"/>
      <c r="B80" s="30" t="s">
        <v>183</v>
      </c>
      <c r="C80" s="30">
        <f>SUM(C75:C79)</f>
        <v>11105.1</v>
      </c>
      <c r="D80" s="32">
        <f>C80+D73</f>
        <v>169209.49999999997</v>
      </c>
      <c r="E80" s="1"/>
      <c r="F80" s="1"/>
    </row>
    <row r="81" spans="1:6" x14ac:dyDescent="0.25">
      <c r="A81" s="29"/>
      <c r="B81" s="29"/>
      <c r="C81" s="29"/>
      <c r="D81" s="32"/>
      <c r="E81" s="1"/>
      <c r="F81" s="1"/>
    </row>
    <row r="82" spans="1:6" x14ac:dyDescent="0.25">
      <c r="A82" s="29"/>
      <c r="B82" s="29"/>
      <c r="C82" s="29"/>
      <c r="D82" s="32"/>
      <c r="E82" s="1"/>
      <c r="F82" s="1"/>
    </row>
    <row r="83" spans="1:6" x14ac:dyDescent="0.25">
      <c r="A83" s="29"/>
      <c r="B83" s="29"/>
      <c r="C83" s="29"/>
      <c r="D83" s="32"/>
      <c r="E83" s="1"/>
      <c r="F83" s="1"/>
    </row>
    <row r="84" spans="1:6" x14ac:dyDescent="0.25">
      <c r="A84" s="29"/>
      <c r="B84" s="29"/>
      <c r="C84" s="29"/>
      <c r="D84" s="32"/>
      <c r="E84" s="1"/>
      <c r="F84" s="1"/>
    </row>
    <row r="85" spans="1:6" x14ac:dyDescent="0.25">
      <c r="A85" s="29"/>
      <c r="B85" s="29"/>
      <c r="C85" s="29"/>
      <c r="D85" s="32"/>
      <c r="E85" s="1"/>
      <c r="F85" s="1"/>
    </row>
    <row r="86" spans="1:6" x14ac:dyDescent="0.25">
      <c r="A86" s="29"/>
      <c r="B86" s="30"/>
      <c r="C86" s="30"/>
      <c r="D86" s="32"/>
      <c r="E86" s="1"/>
      <c r="F86" s="1"/>
    </row>
    <row r="87" spans="1:6" x14ac:dyDescent="0.25">
      <c r="A87" s="29"/>
      <c r="B87" s="30"/>
      <c r="C87" s="29"/>
      <c r="D87" s="32"/>
      <c r="E87" s="1"/>
      <c r="F87" s="1"/>
    </row>
    <row r="88" spans="1:6" x14ac:dyDescent="0.25">
      <c r="A88" s="29"/>
      <c r="B88" s="29"/>
      <c r="C88" s="29"/>
      <c r="D88" s="32"/>
      <c r="E88" s="1"/>
      <c r="F88" s="1"/>
    </row>
    <row r="89" spans="1:6" x14ac:dyDescent="0.25">
      <c r="A89" s="29"/>
      <c r="B89" s="29"/>
      <c r="C89" s="29"/>
      <c r="D89" s="32"/>
      <c r="E89" s="1"/>
      <c r="F89" s="1"/>
    </row>
    <row r="90" spans="1:6" x14ac:dyDescent="0.25">
      <c r="A90" s="29"/>
      <c r="B90" s="29"/>
      <c r="C90" s="29"/>
      <c r="D90" s="32"/>
      <c r="E90" s="1"/>
      <c r="F90" s="1"/>
    </row>
    <row r="91" spans="1:6" x14ac:dyDescent="0.25">
      <c r="A91" s="29"/>
      <c r="B91" s="29"/>
      <c r="C91" s="29"/>
      <c r="D91" s="32"/>
      <c r="E91" s="1"/>
      <c r="F91" s="1"/>
    </row>
    <row r="92" spans="1:6" x14ac:dyDescent="0.25">
      <c r="A92" s="29"/>
      <c r="B92" s="29"/>
      <c r="C92" s="29"/>
      <c r="D92" s="32"/>
      <c r="E92" s="1"/>
      <c r="F92" s="1"/>
    </row>
    <row r="93" spans="1:6" x14ac:dyDescent="0.25">
      <c r="A93" s="29"/>
      <c r="B93" s="30"/>
      <c r="C93" s="30"/>
      <c r="D93" s="32"/>
      <c r="E93" s="1"/>
      <c r="F93" s="1"/>
    </row>
    <row r="94" spans="1:6" x14ac:dyDescent="0.25">
      <c r="A94" s="29"/>
      <c r="B94" s="30"/>
      <c r="C94" s="29"/>
      <c r="D94" s="32"/>
      <c r="E94" s="1"/>
      <c r="F94" s="1"/>
    </row>
    <row r="95" spans="1:6" x14ac:dyDescent="0.25">
      <c r="A95" s="29"/>
      <c r="B95" s="29"/>
      <c r="C95" s="29"/>
      <c r="D95" s="32"/>
      <c r="E95" s="1"/>
      <c r="F95" s="1"/>
    </row>
    <row r="96" spans="1:6" x14ac:dyDescent="0.25">
      <c r="A96" s="29"/>
      <c r="B96" s="29"/>
      <c r="C96" s="29"/>
      <c r="D96" s="32"/>
      <c r="E96" s="1"/>
      <c r="F96" s="1"/>
    </row>
    <row r="97" spans="1:6" x14ac:dyDescent="0.25">
      <c r="A97" s="29"/>
      <c r="B97" s="29"/>
      <c r="C97" s="29"/>
      <c r="D97" s="32"/>
      <c r="E97" s="1"/>
      <c r="F97" s="1"/>
    </row>
    <row r="98" spans="1:6" x14ac:dyDescent="0.25">
      <c r="A98" s="29"/>
      <c r="B98" s="29"/>
      <c r="C98" s="29"/>
      <c r="D98" s="32"/>
      <c r="E98" s="1"/>
      <c r="F98" s="1"/>
    </row>
    <row r="99" spans="1:6" x14ac:dyDescent="0.25">
      <c r="A99" s="29"/>
      <c r="B99" s="29"/>
      <c r="C99" s="29"/>
      <c r="D99" s="32"/>
      <c r="E99" s="1"/>
      <c r="F99" s="1"/>
    </row>
    <row r="100" spans="1:6" x14ac:dyDescent="0.25">
      <c r="A100" s="29"/>
      <c r="B100" s="30"/>
      <c r="C100" s="30"/>
      <c r="D100" s="32"/>
      <c r="E100" s="1"/>
      <c r="F100" s="1"/>
    </row>
    <row r="101" spans="1:6" x14ac:dyDescent="0.25">
      <c r="A101" s="29"/>
      <c r="B101" s="29"/>
      <c r="C101" s="29"/>
      <c r="D101" s="32"/>
      <c r="E101" s="1"/>
      <c r="F101" s="1"/>
    </row>
    <row r="102" spans="1:6" x14ac:dyDescent="0.25">
      <c r="A102" s="29"/>
      <c r="B102" s="29"/>
      <c r="C102" s="29"/>
      <c r="D102" s="32"/>
      <c r="E102" s="1"/>
      <c r="F102" s="1"/>
    </row>
    <row r="103" spans="1:6" x14ac:dyDescent="0.25">
      <c r="A103" s="29"/>
      <c r="B103" s="29"/>
      <c r="C103" s="29"/>
      <c r="D103" s="32"/>
      <c r="E103" s="1"/>
      <c r="F103" s="1"/>
    </row>
    <row r="104" spans="1:6" x14ac:dyDescent="0.25">
      <c r="A104" s="29"/>
      <c r="B104" s="29"/>
      <c r="C104" s="29"/>
      <c r="D104" s="32"/>
      <c r="E104" s="1"/>
      <c r="F104" s="1"/>
    </row>
    <row r="105" spans="1:6" x14ac:dyDescent="0.25">
      <c r="A105" s="29"/>
      <c r="B105" s="29"/>
      <c r="C105" s="29"/>
      <c r="D105" s="32"/>
      <c r="E105" s="1"/>
      <c r="F105" s="1"/>
    </row>
    <row r="106" spans="1:6" x14ac:dyDescent="0.25">
      <c r="A106" s="33"/>
      <c r="B106" s="33"/>
      <c r="C106" s="33"/>
      <c r="D106" s="33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9"/>
  <sheetViews>
    <sheetView workbookViewId="0">
      <selection activeCell="D27" sqref="D27"/>
    </sheetView>
  </sheetViews>
  <sheetFormatPr defaultRowHeight="15" x14ac:dyDescent="0.25"/>
  <cols>
    <col min="1" max="1" width="4.28515625" customWidth="1"/>
    <col min="2" max="2" width="47.28515625" customWidth="1"/>
    <col min="3" max="3" width="10.5703125" customWidth="1"/>
    <col min="4" max="4" width="13.7109375" customWidth="1"/>
  </cols>
  <sheetData>
    <row r="1" spans="1:8" ht="21" x14ac:dyDescent="0.35">
      <c r="A1" s="1"/>
      <c r="B1" s="66" t="s">
        <v>53</v>
      </c>
      <c r="C1" s="66"/>
      <c r="D1" s="66"/>
      <c r="E1" s="6"/>
      <c r="F1" s="6"/>
      <c r="G1" s="6"/>
      <c r="H1" s="6"/>
    </row>
    <row r="2" spans="1:8" ht="15.75" x14ac:dyDescent="0.25">
      <c r="A2" s="1"/>
      <c r="B2" s="2" t="s">
        <v>33</v>
      </c>
      <c r="C2" s="1"/>
      <c r="D2" s="1"/>
      <c r="E2" s="1"/>
      <c r="F2" s="1"/>
      <c r="G2" s="1"/>
      <c r="H2" s="1"/>
    </row>
    <row r="3" spans="1:8" ht="28.9" customHeight="1" x14ac:dyDescent="0.25">
      <c r="A3" s="1"/>
      <c r="B3" s="65" t="s">
        <v>8</v>
      </c>
      <c r="C3" s="65"/>
      <c r="D3" s="65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8" t="s">
        <v>28</v>
      </c>
      <c r="E4" s="1"/>
      <c r="F4" s="1"/>
      <c r="G4" s="1"/>
      <c r="H4" s="1"/>
    </row>
    <row r="5" spans="1:8" x14ac:dyDescent="0.25">
      <c r="A5" s="7"/>
      <c r="B5" s="3" t="s">
        <v>2</v>
      </c>
      <c r="C5" s="7"/>
      <c r="D5" s="7"/>
      <c r="E5" s="1"/>
      <c r="F5" s="1"/>
      <c r="G5" s="1"/>
      <c r="H5" s="1"/>
    </row>
    <row r="6" spans="1:8" x14ac:dyDescent="0.25">
      <c r="A6" s="34">
        <v>1</v>
      </c>
      <c r="B6" s="29" t="s">
        <v>50</v>
      </c>
      <c r="C6" s="29">
        <v>3320</v>
      </c>
      <c r="D6" s="34"/>
      <c r="E6" s="1"/>
      <c r="F6" s="1"/>
      <c r="G6" s="1"/>
      <c r="H6" s="1"/>
    </row>
    <row r="7" spans="1:8" s="1" customFormat="1" x14ac:dyDescent="0.25">
      <c r="A7" s="29">
        <v>2</v>
      </c>
      <c r="B7" s="29" t="s">
        <v>64</v>
      </c>
      <c r="C7" s="29">
        <f>2490</f>
        <v>2490</v>
      </c>
      <c r="D7" s="29"/>
    </row>
    <row r="8" spans="1:8" s="4" customFormat="1" x14ac:dyDescent="0.25">
      <c r="A8" s="29">
        <v>3</v>
      </c>
      <c r="B8" s="29" t="s">
        <v>77</v>
      </c>
      <c r="C8" s="29">
        <v>4980</v>
      </c>
      <c r="D8" s="30"/>
      <c r="F8" s="1"/>
    </row>
    <row r="9" spans="1:8" s="4" customFormat="1" x14ac:dyDescent="0.25">
      <c r="A9" s="29"/>
      <c r="B9" s="30" t="s">
        <v>49</v>
      </c>
      <c r="C9" s="30">
        <f>SUM(C6:C8)</f>
        <v>10790</v>
      </c>
      <c r="D9" s="30">
        <f>C9</f>
        <v>10790</v>
      </c>
    </row>
    <row r="10" spans="1:8" s="1" customFormat="1" x14ac:dyDescent="0.25">
      <c r="A10" s="29"/>
      <c r="B10" s="30" t="s">
        <v>7</v>
      </c>
      <c r="C10" s="29"/>
      <c r="D10" s="30"/>
    </row>
    <row r="11" spans="1:8" s="1" customFormat="1" x14ac:dyDescent="0.25">
      <c r="A11" s="29">
        <v>1</v>
      </c>
      <c r="B11" s="29" t="s">
        <v>50</v>
      </c>
      <c r="C11" s="30">
        <v>315.5</v>
      </c>
      <c r="D11" s="30"/>
    </row>
    <row r="12" spans="1:8" s="4" customFormat="1" ht="30" x14ac:dyDescent="0.25">
      <c r="A12" s="29">
        <v>2</v>
      </c>
      <c r="B12" s="29" t="s">
        <v>78</v>
      </c>
      <c r="C12" s="29">
        <v>3320</v>
      </c>
      <c r="D12" s="30"/>
    </row>
    <row r="13" spans="1:8" s="4" customFormat="1" x14ac:dyDescent="0.25">
      <c r="A13" s="29">
        <v>3</v>
      </c>
      <c r="B13" s="29" t="s">
        <v>79</v>
      </c>
      <c r="C13" s="29">
        <v>9960</v>
      </c>
      <c r="D13" s="30"/>
    </row>
    <row r="14" spans="1:8" s="4" customFormat="1" x14ac:dyDescent="0.25">
      <c r="A14" s="29"/>
      <c r="B14" s="30" t="s">
        <v>74</v>
      </c>
      <c r="C14" s="30">
        <f>SUM(C11:C13)</f>
        <v>13595.5</v>
      </c>
      <c r="D14" s="30">
        <f>C14+D9</f>
        <v>24385.5</v>
      </c>
    </row>
    <row r="15" spans="1:8" s="1" customFormat="1" x14ac:dyDescent="0.25">
      <c r="A15" s="29"/>
      <c r="B15" s="30" t="s">
        <v>3</v>
      </c>
      <c r="C15" s="36"/>
      <c r="D15" s="30"/>
    </row>
    <row r="16" spans="1:8" s="1" customFormat="1" x14ac:dyDescent="0.25">
      <c r="A16" s="29">
        <v>1</v>
      </c>
      <c r="B16" s="29" t="s">
        <v>50</v>
      </c>
      <c r="C16" s="29">
        <v>3420.2</v>
      </c>
      <c r="D16" s="30">
        <f>C16+D14</f>
        <v>27805.7</v>
      </c>
    </row>
    <row r="17" spans="1:4" s="1" customFormat="1" x14ac:dyDescent="0.25">
      <c r="A17" s="29"/>
      <c r="B17" s="30" t="s">
        <v>12</v>
      </c>
      <c r="C17" s="29"/>
      <c r="D17" s="30"/>
    </row>
    <row r="18" spans="1:4" s="1" customFormat="1" ht="30" x14ac:dyDescent="0.25">
      <c r="A18" s="29">
        <v>1</v>
      </c>
      <c r="B18" s="29" t="s">
        <v>128</v>
      </c>
      <c r="C18" s="29">
        <v>3320</v>
      </c>
      <c r="D18" s="30">
        <f>C18+D16</f>
        <v>31125.7</v>
      </c>
    </row>
    <row r="19" spans="1:4" s="1" customFormat="1" x14ac:dyDescent="0.25">
      <c r="A19" s="29"/>
      <c r="B19" s="30" t="s">
        <v>14</v>
      </c>
      <c r="C19" s="29"/>
      <c r="D19" s="30"/>
    </row>
    <row r="20" spans="1:4" s="4" customFormat="1" x14ac:dyDescent="0.25">
      <c r="A20" s="29">
        <v>1</v>
      </c>
      <c r="B20" s="29" t="s">
        <v>147</v>
      </c>
      <c r="C20" s="30">
        <v>3320</v>
      </c>
      <c r="D20" s="30">
        <f>C20+D18</f>
        <v>34445.699999999997</v>
      </c>
    </row>
    <row r="21" spans="1:4" s="1" customFormat="1" x14ac:dyDescent="0.25">
      <c r="A21" s="29"/>
      <c r="B21" s="30" t="s">
        <v>15</v>
      </c>
      <c r="C21" s="29"/>
      <c r="D21" s="30"/>
    </row>
    <row r="22" spans="1:4" s="1" customFormat="1" ht="16.5" customHeight="1" x14ac:dyDescent="0.25">
      <c r="A22" s="29">
        <v>1</v>
      </c>
      <c r="B22" s="29" t="s">
        <v>157</v>
      </c>
      <c r="C22" s="29">
        <v>3064</v>
      </c>
      <c r="D22" s="30"/>
    </row>
    <row r="23" spans="1:4" s="1" customFormat="1" x14ac:dyDescent="0.25">
      <c r="A23" s="29">
        <v>2</v>
      </c>
      <c r="B23" s="29" t="s">
        <v>158</v>
      </c>
      <c r="C23" s="29">
        <v>1660</v>
      </c>
      <c r="D23" s="30"/>
    </row>
    <row r="24" spans="1:4" s="1" customFormat="1" x14ac:dyDescent="0.25">
      <c r="A24" s="29"/>
      <c r="B24" s="30" t="s">
        <v>156</v>
      </c>
      <c r="C24" s="30">
        <f>SUM(C22:C23)</f>
        <v>4724</v>
      </c>
      <c r="D24" s="30">
        <f>C24+D20</f>
        <v>39169.699999999997</v>
      </c>
    </row>
    <row r="25" spans="1:4" s="1" customFormat="1" x14ac:dyDescent="0.25">
      <c r="A25" s="29"/>
      <c r="B25" s="30" t="s">
        <v>16</v>
      </c>
      <c r="C25" s="29"/>
      <c r="D25" s="30"/>
    </row>
    <row r="26" spans="1:4" s="1" customFormat="1" x14ac:dyDescent="0.25">
      <c r="A26" s="29">
        <v>1</v>
      </c>
      <c r="B26" s="29" t="s">
        <v>168</v>
      </c>
      <c r="C26" s="30">
        <v>3320</v>
      </c>
      <c r="D26" s="30">
        <f>C26+D24</f>
        <v>42489.7</v>
      </c>
    </row>
    <row r="27" spans="1:4" s="1" customFormat="1" ht="15.75" customHeight="1" x14ac:dyDescent="0.25">
      <c r="A27" s="29"/>
      <c r="B27" s="30"/>
      <c r="C27" s="29"/>
      <c r="D27" s="30"/>
    </row>
    <row r="28" spans="1:4" s="1" customFormat="1" x14ac:dyDescent="0.25">
      <c r="A28" s="29"/>
      <c r="B28" s="29"/>
      <c r="C28" s="29"/>
      <c r="D28" s="30"/>
    </row>
    <row r="29" spans="1:4" s="1" customFormat="1" x14ac:dyDescent="0.25">
      <c r="A29" s="29"/>
      <c r="B29" s="30"/>
      <c r="C29" s="29"/>
      <c r="D29" s="30"/>
    </row>
    <row r="30" spans="1:4" s="1" customFormat="1" x14ac:dyDescent="0.25">
      <c r="A30" s="29"/>
      <c r="B30" s="29"/>
      <c r="C30" s="30"/>
      <c r="D30" s="30"/>
    </row>
    <row r="31" spans="1:4" ht="16.5" customHeight="1" x14ac:dyDescent="0.25">
      <c r="A31" s="35"/>
      <c r="B31" s="30"/>
      <c r="C31" s="35"/>
      <c r="D31" s="36"/>
    </row>
    <row r="32" spans="1:4" x14ac:dyDescent="0.25">
      <c r="A32" s="35"/>
      <c r="B32" s="29"/>
      <c r="C32" s="35"/>
      <c r="D32" s="36"/>
    </row>
    <row r="33" spans="1:4" x14ac:dyDescent="0.25">
      <c r="A33" s="35"/>
      <c r="B33" s="29"/>
      <c r="C33" s="35"/>
      <c r="D33" s="36"/>
    </row>
    <row r="34" spans="1:4" x14ac:dyDescent="0.25">
      <c r="A34" s="35"/>
      <c r="B34" s="29"/>
      <c r="C34" s="35"/>
      <c r="D34" s="36"/>
    </row>
    <row r="35" spans="1:4" x14ac:dyDescent="0.25">
      <c r="A35" s="35"/>
      <c r="B35" s="30"/>
      <c r="C35" s="36"/>
      <c r="D35" s="36"/>
    </row>
    <row r="36" spans="1:4" x14ac:dyDescent="0.25">
      <c r="A36" s="35"/>
      <c r="B36" s="30"/>
      <c r="C36" s="35"/>
      <c r="D36" s="36"/>
    </row>
    <row r="37" spans="1:4" x14ac:dyDescent="0.25">
      <c r="A37" s="35"/>
      <c r="B37" s="63"/>
      <c r="C37" s="35"/>
      <c r="D37" s="36"/>
    </row>
    <row r="38" spans="1:4" x14ac:dyDescent="0.25">
      <c r="A38" s="35"/>
      <c r="B38" s="29"/>
      <c r="C38" s="36"/>
      <c r="D38" s="36"/>
    </row>
    <row r="39" spans="1:4" x14ac:dyDescent="0.25">
      <c r="A39" s="35"/>
      <c r="B39" s="29"/>
      <c r="C39" s="35"/>
      <c r="D39" s="36"/>
    </row>
    <row r="40" spans="1:4" x14ac:dyDescent="0.25">
      <c r="A40" s="35"/>
      <c r="B40" s="30"/>
      <c r="C40" s="36"/>
      <c r="D40" s="36"/>
    </row>
    <row r="41" spans="1:4" x14ac:dyDescent="0.25">
      <c r="A41" s="35"/>
      <c r="B41" s="30"/>
      <c r="C41" s="35"/>
      <c r="D41" s="36"/>
    </row>
    <row r="42" spans="1:4" x14ac:dyDescent="0.25">
      <c r="A42" s="35"/>
      <c r="B42" s="29"/>
      <c r="C42" s="35"/>
      <c r="D42" s="36"/>
    </row>
    <row r="43" spans="1:4" x14ac:dyDescent="0.25">
      <c r="A43" s="35"/>
      <c r="B43" s="29"/>
      <c r="C43" s="35"/>
      <c r="D43" s="36"/>
    </row>
    <row r="44" spans="1:4" x14ac:dyDescent="0.25">
      <c r="A44" s="35"/>
      <c r="B44" s="29"/>
      <c r="C44" s="35"/>
      <c r="D44" s="36"/>
    </row>
    <row r="45" spans="1:4" x14ac:dyDescent="0.25">
      <c r="A45" s="35"/>
      <c r="B45" s="29"/>
      <c r="C45" s="35"/>
      <c r="D45" s="36"/>
    </row>
    <row r="46" spans="1:4" x14ac:dyDescent="0.25">
      <c r="A46" s="35"/>
      <c r="B46" s="29"/>
      <c r="C46" s="35"/>
      <c r="D46" s="36"/>
    </row>
    <row r="47" spans="1:4" x14ac:dyDescent="0.25">
      <c r="A47" s="35"/>
      <c r="B47" s="29"/>
      <c r="C47" s="35"/>
      <c r="D47" s="36"/>
    </row>
    <row r="48" spans="1:4" x14ac:dyDescent="0.25">
      <c r="A48" s="35"/>
      <c r="B48" s="29"/>
      <c r="C48" s="35"/>
      <c r="D48" s="35"/>
    </row>
    <row r="49" spans="1:4" x14ac:dyDescent="0.25">
      <c r="A49" s="12"/>
      <c r="B49" s="3"/>
      <c r="C49" s="11"/>
      <c r="D49" s="11"/>
    </row>
  </sheetData>
  <mergeCells count="2"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74"/>
  <sheetViews>
    <sheetView topLeftCell="A34" workbookViewId="0">
      <selection activeCell="D48" sqref="D48"/>
    </sheetView>
  </sheetViews>
  <sheetFormatPr defaultRowHeight="15" x14ac:dyDescent="0.25"/>
  <cols>
    <col min="1" max="1" width="4.28515625" customWidth="1"/>
    <col min="2" max="2" width="46" customWidth="1"/>
    <col min="3" max="3" width="9.5703125" bestFit="1" customWidth="1"/>
    <col min="4" max="4" width="10.140625" customWidth="1"/>
  </cols>
  <sheetData>
    <row r="1" spans="1:4" ht="15.75" x14ac:dyDescent="0.25">
      <c r="A1" s="1"/>
      <c r="B1" s="66" t="s">
        <v>53</v>
      </c>
      <c r="C1" s="66"/>
      <c r="D1" s="66"/>
    </row>
    <row r="2" spans="1:4" ht="15.75" x14ac:dyDescent="0.25">
      <c r="A2" s="1"/>
      <c r="B2" s="2" t="s">
        <v>33</v>
      </c>
      <c r="C2" s="1"/>
      <c r="D2" s="1"/>
    </row>
    <row r="3" spans="1:4" x14ac:dyDescent="0.25">
      <c r="A3" s="1"/>
      <c r="B3" s="65" t="s">
        <v>32</v>
      </c>
      <c r="C3" s="65"/>
      <c r="D3" s="65"/>
    </row>
    <row r="4" spans="1:4" ht="26.25" x14ac:dyDescent="0.25">
      <c r="A4" s="9"/>
      <c r="B4" s="8" t="s">
        <v>0</v>
      </c>
      <c r="C4" s="7" t="s">
        <v>1</v>
      </c>
      <c r="D4" s="8" t="s">
        <v>28</v>
      </c>
    </row>
    <row r="5" spans="1:4" x14ac:dyDescent="0.25">
      <c r="A5" s="29"/>
      <c r="B5" s="30" t="s">
        <v>2</v>
      </c>
      <c r="C5" s="29"/>
      <c r="D5" s="30"/>
    </row>
    <row r="6" spans="1:4" ht="30" x14ac:dyDescent="0.25">
      <c r="A6" s="29">
        <v>1</v>
      </c>
      <c r="B6" s="29" t="s">
        <v>65</v>
      </c>
      <c r="C6" s="29">
        <f>2688+2589+2613</f>
        <v>7890</v>
      </c>
      <c r="D6" s="30">
        <f>C6</f>
        <v>7890</v>
      </c>
    </row>
    <row r="7" spans="1:4" x14ac:dyDescent="0.25">
      <c r="A7" s="29"/>
      <c r="B7" s="30" t="s">
        <v>7</v>
      </c>
      <c r="C7" s="29"/>
      <c r="D7" s="30"/>
    </row>
    <row r="8" spans="1:4" ht="30" x14ac:dyDescent="0.25">
      <c r="A8" s="35">
        <v>1</v>
      </c>
      <c r="B8" s="29" t="s">
        <v>75</v>
      </c>
      <c r="C8" s="35">
        <v>3207.7</v>
      </c>
      <c r="D8" s="36"/>
    </row>
    <row r="9" spans="1:4" ht="30" x14ac:dyDescent="0.25">
      <c r="A9" s="35">
        <v>2</v>
      </c>
      <c r="B9" s="29" t="s">
        <v>76</v>
      </c>
      <c r="C9" s="35">
        <v>4023</v>
      </c>
      <c r="D9" s="35"/>
    </row>
    <row r="10" spans="1:4" x14ac:dyDescent="0.25">
      <c r="A10" s="35"/>
      <c r="B10" s="30" t="s">
        <v>74</v>
      </c>
      <c r="C10" s="30">
        <f>SUM(C8:C9)</f>
        <v>7230.7</v>
      </c>
      <c r="D10" s="36">
        <f>C10+D6</f>
        <v>15120.7</v>
      </c>
    </row>
    <row r="11" spans="1:4" x14ac:dyDescent="0.25">
      <c r="A11" s="35"/>
      <c r="B11" s="30" t="s">
        <v>3</v>
      </c>
      <c r="C11" s="30"/>
      <c r="D11" s="36"/>
    </row>
    <row r="12" spans="1:4" ht="30" x14ac:dyDescent="0.25">
      <c r="A12" s="35">
        <v>1</v>
      </c>
      <c r="B12" s="29" t="s">
        <v>84</v>
      </c>
      <c r="C12" s="35">
        <v>2240</v>
      </c>
      <c r="D12" s="36"/>
    </row>
    <row r="13" spans="1:4" ht="30" x14ac:dyDescent="0.25">
      <c r="A13" s="35">
        <v>2</v>
      </c>
      <c r="B13" s="29" t="s">
        <v>85</v>
      </c>
      <c r="C13" s="35">
        <v>2490</v>
      </c>
      <c r="D13" s="36"/>
    </row>
    <row r="14" spans="1:4" x14ac:dyDescent="0.25">
      <c r="A14" s="35"/>
      <c r="B14" s="30" t="s">
        <v>83</v>
      </c>
      <c r="C14" s="36">
        <f>SUM(C12:C13)</f>
        <v>4730</v>
      </c>
      <c r="D14" s="36">
        <f>C14+D10</f>
        <v>19850.7</v>
      </c>
    </row>
    <row r="15" spans="1:4" x14ac:dyDescent="0.25">
      <c r="A15" s="35"/>
      <c r="B15" s="30" t="s">
        <v>9</v>
      </c>
      <c r="C15" s="35"/>
      <c r="D15" s="35"/>
    </row>
    <row r="16" spans="1:4" ht="30" x14ac:dyDescent="0.25">
      <c r="A16" s="35">
        <v>1</v>
      </c>
      <c r="B16" s="29" t="s">
        <v>94</v>
      </c>
      <c r="C16" s="35">
        <v>2613</v>
      </c>
      <c r="D16" s="36">
        <f>C16+D14</f>
        <v>22463.7</v>
      </c>
    </row>
    <row r="17" spans="1:4" x14ac:dyDescent="0.25">
      <c r="A17" s="35"/>
      <c r="B17" s="30" t="s">
        <v>10</v>
      </c>
      <c r="C17" s="30">
        <v>2613</v>
      </c>
      <c r="D17" s="36"/>
    </row>
    <row r="18" spans="1:4" ht="30" x14ac:dyDescent="0.25">
      <c r="A18" s="35">
        <v>1</v>
      </c>
      <c r="B18" s="29" t="s">
        <v>105</v>
      </c>
      <c r="C18" s="35">
        <f>3188.9+3118.9</f>
        <v>6307.8</v>
      </c>
      <c r="D18" s="36">
        <f>C18+D16</f>
        <v>28771.5</v>
      </c>
    </row>
    <row r="19" spans="1:4" x14ac:dyDescent="0.25">
      <c r="A19" s="35"/>
      <c r="B19" s="30" t="s">
        <v>11</v>
      </c>
      <c r="C19" s="36"/>
      <c r="D19" s="36"/>
    </row>
    <row r="20" spans="1:4" x14ac:dyDescent="0.25">
      <c r="A20" s="35">
        <v>1</v>
      </c>
      <c r="B20" s="29" t="s">
        <v>120</v>
      </c>
      <c r="C20" s="35">
        <v>37070</v>
      </c>
      <c r="D20" s="36"/>
    </row>
    <row r="21" spans="1:4" ht="30" x14ac:dyDescent="0.25">
      <c r="A21" s="35">
        <v>2</v>
      </c>
      <c r="B21" s="29" t="s">
        <v>121</v>
      </c>
      <c r="C21" s="35">
        <v>2990</v>
      </c>
      <c r="D21" s="36"/>
    </row>
    <row r="22" spans="1:4" x14ac:dyDescent="0.25">
      <c r="A22" s="35"/>
      <c r="B22" s="30" t="s">
        <v>119</v>
      </c>
      <c r="C22" s="36">
        <f>SUM(C20:C21)</f>
        <v>40060</v>
      </c>
      <c r="D22" s="36">
        <f>C22+D18</f>
        <v>68831.5</v>
      </c>
    </row>
    <row r="23" spans="1:4" x14ac:dyDescent="0.25">
      <c r="A23" s="35"/>
      <c r="B23" s="30" t="s">
        <v>12</v>
      </c>
      <c r="C23" s="35"/>
      <c r="D23" s="36"/>
    </row>
    <row r="24" spans="1:4" ht="30" x14ac:dyDescent="0.25">
      <c r="A24" s="35">
        <v>1</v>
      </c>
      <c r="B24" s="29" t="s">
        <v>126</v>
      </c>
      <c r="C24" s="35">
        <f>3330.3+2822.3</f>
        <v>6152.6</v>
      </c>
      <c r="D24" s="36">
        <f>C24+D22</f>
        <v>74984.100000000006</v>
      </c>
    </row>
    <row r="25" spans="1:4" x14ac:dyDescent="0.25">
      <c r="A25" s="35"/>
      <c r="B25" s="30" t="s">
        <v>13</v>
      </c>
      <c r="C25" s="29"/>
      <c r="D25" s="36"/>
    </row>
    <row r="26" spans="1:4" ht="30" x14ac:dyDescent="0.25">
      <c r="A26" s="35">
        <v>1</v>
      </c>
      <c r="B26" s="29" t="s">
        <v>137</v>
      </c>
      <c r="C26" s="36">
        <f>4410.6+4731.4+3322.5+2776+2776</f>
        <v>18016.5</v>
      </c>
      <c r="D26" s="36">
        <f>C26+D24</f>
        <v>93000.6</v>
      </c>
    </row>
    <row r="27" spans="1:4" x14ac:dyDescent="0.25">
      <c r="A27" s="35"/>
      <c r="B27" s="30" t="s">
        <v>14</v>
      </c>
      <c r="C27" s="35"/>
      <c r="D27" s="36"/>
    </row>
    <row r="28" spans="1:4" ht="30" x14ac:dyDescent="0.25">
      <c r="A28" s="35">
        <v>1</v>
      </c>
      <c r="B28" s="29" t="s">
        <v>141</v>
      </c>
      <c r="C28" s="35">
        <f>3390.3+2610+2585+2775+1340+2585+2620+2680+3295.3+3105.3</f>
        <v>26985.899999999998</v>
      </c>
      <c r="D28" s="36"/>
    </row>
    <row r="29" spans="1:4" ht="30" x14ac:dyDescent="0.25">
      <c r="A29" s="35">
        <v>2</v>
      </c>
      <c r="B29" s="29" t="s">
        <v>142</v>
      </c>
      <c r="C29" s="29">
        <v>3528</v>
      </c>
      <c r="D29" s="36"/>
    </row>
    <row r="30" spans="1:4" x14ac:dyDescent="0.25">
      <c r="A30" s="35">
        <v>3</v>
      </c>
      <c r="B30" s="29" t="s">
        <v>143</v>
      </c>
      <c r="C30" s="35">
        <v>2490</v>
      </c>
      <c r="D30" s="36"/>
    </row>
    <row r="31" spans="1:4" x14ac:dyDescent="0.25">
      <c r="A31" s="35"/>
      <c r="B31" s="30" t="s">
        <v>144</v>
      </c>
      <c r="C31" s="36">
        <f>SUM(C28:C30)</f>
        <v>33003.899999999994</v>
      </c>
      <c r="D31" s="36">
        <f>C31+D26</f>
        <v>126004.5</v>
      </c>
    </row>
    <row r="32" spans="1:4" x14ac:dyDescent="0.25">
      <c r="A32" s="35"/>
      <c r="B32" s="30" t="s">
        <v>15</v>
      </c>
      <c r="C32" s="35"/>
      <c r="D32" s="36"/>
    </row>
    <row r="33" spans="1:4" ht="45" x14ac:dyDescent="0.25">
      <c r="A33" s="35">
        <v>1</v>
      </c>
      <c r="B33" s="29" t="s">
        <v>159</v>
      </c>
      <c r="C33" s="29">
        <f>1275+1340+1340+1560+2088+1690</f>
        <v>9293</v>
      </c>
      <c r="D33" s="36"/>
    </row>
    <row r="34" spans="1:4" ht="30" x14ac:dyDescent="0.25">
      <c r="A34" s="35">
        <v>2</v>
      </c>
      <c r="B34" s="29" t="s">
        <v>160</v>
      </c>
      <c r="C34" s="29">
        <v>3320</v>
      </c>
      <c r="D34" s="36"/>
    </row>
    <row r="35" spans="1:4" x14ac:dyDescent="0.25">
      <c r="A35" s="35"/>
      <c r="B35" s="30" t="s">
        <v>156</v>
      </c>
      <c r="C35" s="36">
        <f>SUM(C33:C34)</f>
        <v>12613</v>
      </c>
      <c r="D35" s="36">
        <f>C35+D31</f>
        <v>138617.5</v>
      </c>
    </row>
    <row r="36" spans="1:4" x14ac:dyDescent="0.25">
      <c r="A36" s="35"/>
      <c r="B36" s="30" t="s">
        <v>16</v>
      </c>
      <c r="C36" s="35"/>
      <c r="D36" s="36"/>
    </row>
    <row r="37" spans="1:4" ht="30" x14ac:dyDescent="0.25">
      <c r="A37" s="35">
        <v>1</v>
      </c>
      <c r="B37" s="29" t="s">
        <v>169</v>
      </c>
      <c r="C37" s="35">
        <f>1949.3+1429+1337</f>
        <v>4715.3</v>
      </c>
      <c r="D37" s="36"/>
    </row>
    <row r="38" spans="1:4" ht="30" x14ac:dyDescent="0.25">
      <c r="A38" s="35">
        <v>2</v>
      </c>
      <c r="B38" s="29" t="s">
        <v>170</v>
      </c>
      <c r="C38" s="35">
        <v>830</v>
      </c>
      <c r="D38" s="36"/>
    </row>
    <row r="39" spans="1:4" x14ac:dyDescent="0.25">
      <c r="A39" s="35"/>
      <c r="B39" s="30" t="s">
        <v>167</v>
      </c>
      <c r="C39" s="30">
        <f>SUM(C37:C38)</f>
        <v>5545.3</v>
      </c>
      <c r="D39" s="36">
        <f>C39+D35</f>
        <v>144162.79999999999</v>
      </c>
    </row>
    <row r="40" spans="1:4" x14ac:dyDescent="0.25">
      <c r="A40" s="35"/>
      <c r="B40" s="30" t="s">
        <v>17</v>
      </c>
      <c r="C40" s="35"/>
      <c r="D40" s="36"/>
    </row>
    <row r="41" spans="1:4" ht="30" x14ac:dyDescent="0.25">
      <c r="A41" s="35">
        <v>1</v>
      </c>
      <c r="B41" s="29" t="s">
        <v>184</v>
      </c>
      <c r="C41" s="35">
        <v>2683.74</v>
      </c>
      <c r="D41" s="36"/>
    </row>
    <row r="42" spans="1:4" ht="30" x14ac:dyDescent="0.25">
      <c r="A42" s="35">
        <v>2</v>
      </c>
      <c r="B42" s="29" t="s">
        <v>185</v>
      </c>
      <c r="C42" s="35">
        <v>2603.7399999999998</v>
      </c>
      <c r="D42" s="36"/>
    </row>
    <row r="43" spans="1:4" x14ac:dyDescent="0.25">
      <c r="A43" s="35">
        <v>3</v>
      </c>
      <c r="B43" s="29" t="s">
        <v>186</v>
      </c>
      <c r="C43" s="35">
        <v>1303.8</v>
      </c>
      <c r="D43" s="36"/>
    </row>
    <row r="44" spans="1:4" x14ac:dyDescent="0.25">
      <c r="A44" s="35">
        <v>4</v>
      </c>
      <c r="B44" s="29" t="s">
        <v>187</v>
      </c>
      <c r="C44" s="35">
        <v>19716.8</v>
      </c>
      <c r="D44" s="36"/>
    </row>
    <row r="45" spans="1:4" ht="30" x14ac:dyDescent="0.25">
      <c r="A45" s="35">
        <v>5</v>
      </c>
      <c r="B45" s="29" t="s">
        <v>188</v>
      </c>
      <c r="C45" s="35">
        <v>2744.1</v>
      </c>
      <c r="D45" s="36"/>
    </row>
    <row r="46" spans="1:4" ht="30" x14ac:dyDescent="0.25">
      <c r="A46" s="35">
        <v>6</v>
      </c>
      <c r="B46" s="29" t="s">
        <v>189</v>
      </c>
      <c r="C46" s="35">
        <v>2882.04</v>
      </c>
      <c r="D46" s="36"/>
    </row>
    <row r="47" spans="1:4" x14ac:dyDescent="0.25">
      <c r="A47" s="35"/>
      <c r="B47" s="30" t="s">
        <v>183</v>
      </c>
      <c r="C47" s="36">
        <f>SUM(C41:C46)</f>
        <v>31934.219999999998</v>
      </c>
      <c r="D47" s="36">
        <f>C47+D39</f>
        <v>176097.02</v>
      </c>
    </row>
    <row r="48" spans="1:4" x14ac:dyDescent="0.25">
      <c r="A48" s="35"/>
      <c r="B48" s="29"/>
      <c r="C48" s="35"/>
      <c r="D48" s="36"/>
    </row>
    <row r="49" spans="1:4" x14ac:dyDescent="0.25">
      <c r="A49" s="35"/>
      <c r="B49" s="29"/>
      <c r="C49" s="35"/>
      <c r="D49" s="35"/>
    </row>
    <row r="50" spans="1:4" x14ac:dyDescent="0.25">
      <c r="A50" s="35"/>
      <c r="B50" s="30"/>
      <c r="C50" s="30"/>
      <c r="D50" s="36"/>
    </row>
    <row r="51" spans="1:4" x14ac:dyDescent="0.25">
      <c r="A51" s="35"/>
      <c r="B51" s="30"/>
      <c r="C51" s="35"/>
      <c r="D51" s="36"/>
    </row>
    <row r="52" spans="1:4" x14ac:dyDescent="0.25">
      <c r="A52" s="35"/>
      <c r="B52" s="29"/>
      <c r="C52" s="35"/>
      <c r="D52" s="36"/>
    </row>
    <row r="53" spans="1:4" x14ac:dyDescent="0.25">
      <c r="A53" s="35"/>
      <c r="B53" s="29"/>
      <c r="C53" s="35"/>
      <c r="D53" s="36"/>
    </row>
    <row r="54" spans="1:4" x14ac:dyDescent="0.25">
      <c r="A54" s="35"/>
      <c r="B54" s="30"/>
      <c r="C54" s="36"/>
      <c r="D54" s="36"/>
    </row>
    <row r="55" spans="1:4" x14ac:dyDescent="0.25">
      <c r="A55" s="35"/>
      <c r="B55" s="29"/>
      <c r="C55" s="35"/>
      <c r="D55" s="36"/>
    </row>
    <row r="56" spans="1:4" x14ac:dyDescent="0.25">
      <c r="A56" s="35"/>
      <c r="B56" s="30"/>
      <c r="C56" s="36"/>
      <c r="D56" s="36"/>
    </row>
    <row r="57" spans="1:4" x14ac:dyDescent="0.25">
      <c r="A57" s="35"/>
      <c r="B57" s="30"/>
      <c r="C57" s="35"/>
      <c r="D57" s="36"/>
    </row>
    <row r="58" spans="1:4" x14ac:dyDescent="0.25">
      <c r="A58" s="35"/>
      <c r="B58" s="29"/>
      <c r="C58" s="35"/>
      <c r="D58" s="36"/>
    </row>
    <row r="59" spans="1:4" x14ac:dyDescent="0.25">
      <c r="A59" s="35"/>
      <c r="B59" s="29"/>
      <c r="C59" s="35"/>
      <c r="D59" s="36"/>
    </row>
    <row r="60" spans="1:4" x14ac:dyDescent="0.25">
      <c r="A60" s="35"/>
      <c r="B60" s="29"/>
      <c r="C60" s="35"/>
      <c r="D60" s="36"/>
    </row>
    <row r="61" spans="1:4" x14ac:dyDescent="0.25">
      <c r="A61" s="35"/>
      <c r="B61" s="29"/>
      <c r="C61" s="35"/>
      <c r="D61" s="36"/>
    </row>
    <row r="62" spans="1:4" x14ac:dyDescent="0.25">
      <c r="A62" s="35"/>
      <c r="B62" s="30"/>
      <c r="C62" s="36"/>
      <c r="D62" s="36"/>
    </row>
    <row r="63" spans="1:4" x14ac:dyDescent="0.25">
      <c r="A63" s="35"/>
      <c r="B63" s="29"/>
      <c r="C63" s="35"/>
      <c r="D63" s="36"/>
    </row>
    <row r="64" spans="1:4" x14ac:dyDescent="0.25">
      <c r="A64" s="35"/>
      <c r="B64" s="29"/>
      <c r="C64" s="35"/>
      <c r="D64" s="36"/>
    </row>
    <row r="65" spans="1:4" x14ac:dyDescent="0.25">
      <c r="A65" s="35"/>
      <c r="B65" s="29"/>
      <c r="C65" s="35"/>
      <c r="D65" s="36"/>
    </row>
    <row r="66" spans="1:4" x14ac:dyDescent="0.25">
      <c r="A66" s="35"/>
      <c r="B66" s="29"/>
      <c r="C66" s="35"/>
      <c r="D66" s="36"/>
    </row>
    <row r="67" spans="1:4" x14ac:dyDescent="0.25">
      <c r="A67" s="35"/>
      <c r="B67" s="29"/>
      <c r="C67" s="35"/>
      <c r="D67" s="36"/>
    </row>
    <row r="68" spans="1:4" x14ac:dyDescent="0.25">
      <c r="A68" s="35"/>
      <c r="B68" s="29"/>
      <c r="C68" s="29"/>
      <c r="D68" s="36"/>
    </row>
    <row r="69" spans="1:4" x14ac:dyDescent="0.25">
      <c r="A69" s="35"/>
      <c r="B69" s="29"/>
      <c r="C69" s="35"/>
      <c r="D69" s="36"/>
    </row>
    <row r="70" spans="1:4" x14ac:dyDescent="0.25">
      <c r="A70" s="35"/>
      <c r="B70" s="29"/>
      <c r="C70" s="35"/>
      <c r="D70" s="36"/>
    </row>
    <row r="71" spans="1:4" x14ac:dyDescent="0.25">
      <c r="A71" s="12"/>
      <c r="B71" s="13"/>
      <c r="C71" s="12"/>
      <c r="D71" s="11"/>
    </row>
    <row r="72" spans="1:4" x14ac:dyDescent="0.25">
      <c r="A72" s="12"/>
      <c r="B72" s="3"/>
      <c r="C72" s="11"/>
      <c r="D72" s="11"/>
    </row>
    <row r="73" spans="1:4" x14ac:dyDescent="0.25">
      <c r="A73" s="12"/>
      <c r="B73" s="13"/>
      <c r="C73" s="12"/>
      <c r="D73" s="12"/>
    </row>
    <row r="74" spans="1:4" x14ac:dyDescent="0.25">
      <c r="A74" s="12"/>
      <c r="B74" s="3"/>
      <c r="C74" s="11"/>
      <c r="D74" s="11"/>
    </row>
  </sheetData>
  <mergeCells count="2">
    <mergeCell ref="B1:D1"/>
    <mergeCell ref="B3:D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2"/>
  <sheetViews>
    <sheetView workbookViewId="0">
      <selection activeCell="D29" sqref="D29"/>
    </sheetView>
  </sheetViews>
  <sheetFormatPr defaultRowHeight="15" x14ac:dyDescent="0.25"/>
  <cols>
    <col min="1" max="1" width="4" customWidth="1"/>
    <col min="2" max="2" width="48.28515625" customWidth="1"/>
    <col min="3" max="3" width="11.7109375" customWidth="1"/>
    <col min="4" max="4" width="13.140625" customWidth="1"/>
  </cols>
  <sheetData>
    <row r="1" spans="1:8" ht="21" x14ac:dyDescent="0.35">
      <c r="A1" s="1"/>
      <c r="B1" s="66" t="s">
        <v>53</v>
      </c>
      <c r="C1" s="66"/>
      <c r="D1" s="66"/>
      <c r="E1" s="6"/>
      <c r="F1" s="6"/>
      <c r="G1" s="6"/>
      <c r="H1" s="6"/>
    </row>
    <row r="2" spans="1:8" ht="21.6" customHeight="1" x14ac:dyDescent="0.25">
      <c r="A2" s="1"/>
      <c r="B2" s="67" t="s">
        <v>33</v>
      </c>
      <c r="C2" s="67"/>
      <c r="D2" s="67"/>
      <c r="E2" s="1"/>
      <c r="F2" s="1"/>
      <c r="G2" s="1"/>
      <c r="H2" s="1"/>
    </row>
    <row r="3" spans="1:8" ht="17.25" customHeight="1" x14ac:dyDescent="0.25">
      <c r="A3" s="1"/>
      <c r="B3" s="66" t="s">
        <v>5</v>
      </c>
      <c r="C3" s="66"/>
      <c r="D3" s="66"/>
      <c r="E3" s="1"/>
      <c r="F3" s="1"/>
      <c r="G3" s="1"/>
      <c r="H3" s="1"/>
    </row>
    <row r="4" spans="1:8" x14ac:dyDescent="0.25">
      <c r="A4" s="7"/>
      <c r="B4" s="8" t="s">
        <v>0</v>
      </c>
      <c r="C4" s="7" t="s">
        <v>1</v>
      </c>
      <c r="D4" s="7" t="s">
        <v>28</v>
      </c>
      <c r="E4" s="1"/>
      <c r="F4" s="1"/>
      <c r="G4" s="1"/>
      <c r="H4" s="1"/>
    </row>
    <row r="5" spans="1:8" x14ac:dyDescent="0.25">
      <c r="A5" s="37"/>
      <c r="B5" s="30" t="s">
        <v>7</v>
      </c>
      <c r="C5" s="37"/>
      <c r="D5" s="37"/>
      <c r="E5" s="1"/>
      <c r="F5" s="1"/>
      <c r="G5" s="1"/>
      <c r="H5" s="1"/>
    </row>
    <row r="6" spans="1:8" ht="45" x14ac:dyDescent="0.25">
      <c r="A6" s="29">
        <v>1</v>
      </c>
      <c r="B6" s="29" t="s">
        <v>81</v>
      </c>
      <c r="C6" s="38">
        <v>12000</v>
      </c>
      <c r="D6" s="30">
        <f>C6</f>
        <v>12000</v>
      </c>
    </row>
    <row r="7" spans="1:8" x14ac:dyDescent="0.25">
      <c r="A7" s="35"/>
      <c r="B7" s="36" t="s">
        <v>3</v>
      </c>
      <c r="C7" s="39"/>
      <c r="D7" s="36"/>
    </row>
    <row r="8" spans="1:8" x14ac:dyDescent="0.25">
      <c r="A8" s="35">
        <v>1</v>
      </c>
      <c r="B8" s="29" t="s">
        <v>86</v>
      </c>
      <c r="C8" s="56">
        <v>10989.6</v>
      </c>
      <c r="D8" s="40">
        <f>C8+D6</f>
        <v>22989.599999999999</v>
      </c>
    </row>
    <row r="9" spans="1:8" x14ac:dyDescent="0.25">
      <c r="A9" s="41"/>
      <c r="B9" s="42" t="s">
        <v>9</v>
      </c>
      <c r="C9" s="36"/>
      <c r="D9" s="36"/>
    </row>
    <row r="10" spans="1:8" x14ac:dyDescent="0.25">
      <c r="A10" s="43">
        <v>1</v>
      </c>
      <c r="B10" s="48" t="s">
        <v>98</v>
      </c>
      <c r="C10" s="60">
        <v>3320</v>
      </c>
      <c r="D10" s="61"/>
    </row>
    <row r="11" spans="1:8" x14ac:dyDescent="0.25">
      <c r="A11" s="35">
        <v>2</v>
      </c>
      <c r="B11" s="29" t="s">
        <v>99</v>
      </c>
      <c r="C11" s="35">
        <v>7192.2</v>
      </c>
      <c r="D11" s="35"/>
    </row>
    <row r="12" spans="1:8" x14ac:dyDescent="0.25">
      <c r="A12" s="35"/>
      <c r="B12" s="30" t="s">
        <v>93</v>
      </c>
      <c r="C12" s="36">
        <f>SUM(C10:C11)</f>
        <v>10512.2</v>
      </c>
      <c r="D12" s="36">
        <f>C12+D8</f>
        <v>33501.800000000003</v>
      </c>
    </row>
    <row r="13" spans="1:8" x14ac:dyDescent="0.25">
      <c r="A13" s="35"/>
      <c r="B13" s="36" t="s">
        <v>10</v>
      </c>
      <c r="C13" s="35"/>
      <c r="D13" s="36"/>
    </row>
    <row r="14" spans="1:8" ht="30" x14ac:dyDescent="0.25">
      <c r="A14" s="35">
        <v>1</v>
      </c>
      <c r="B14" s="29" t="s">
        <v>112</v>
      </c>
      <c r="C14" s="35">
        <v>15883.52</v>
      </c>
      <c r="D14" s="36"/>
    </row>
    <row r="15" spans="1:8" x14ac:dyDescent="0.25">
      <c r="A15" s="35">
        <v>2</v>
      </c>
      <c r="B15" s="29" t="s">
        <v>113</v>
      </c>
      <c r="C15" s="46">
        <v>101836.1</v>
      </c>
      <c r="D15" s="47"/>
    </row>
    <row r="16" spans="1:8" x14ac:dyDescent="0.25">
      <c r="A16" s="35">
        <v>3</v>
      </c>
      <c r="B16" s="35" t="s">
        <v>114</v>
      </c>
      <c r="C16" s="35">
        <f>16600+7200</f>
        <v>23800</v>
      </c>
      <c r="D16" s="36"/>
    </row>
    <row r="17" spans="1:4" x14ac:dyDescent="0.25">
      <c r="A17" s="35">
        <v>4</v>
      </c>
      <c r="B17" s="31" t="s">
        <v>115</v>
      </c>
      <c r="C17" s="35">
        <v>3245</v>
      </c>
      <c r="D17" s="47"/>
    </row>
    <row r="18" spans="1:4" x14ac:dyDescent="0.25">
      <c r="A18" s="35"/>
      <c r="B18" s="36" t="s">
        <v>104</v>
      </c>
      <c r="C18" s="36">
        <f>SUM(C14:C17)</f>
        <v>144764.62</v>
      </c>
      <c r="D18" s="36">
        <f>C18+D12</f>
        <v>178266.41999999998</v>
      </c>
    </row>
    <row r="19" spans="1:4" x14ac:dyDescent="0.25">
      <c r="A19" s="35"/>
      <c r="B19" s="36" t="s">
        <v>14</v>
      </c>
      <c r="C19" s="35"/>
      <c r="D19" s="36"/>
    </row>
    <row r="20" spans="1:4" x14ac:dyDescent="0.25">
      <c r="A20" s="35">
        <v>1</v>
      </c>
      <c r="B20" s="35" t="s">
        <v>150</v>
      </c>
      <c r="C20" s="35">
        <v>2686.6</v>
      </c>
      <c r="D20" s="36"/>
    </row>
    <row r="21" spans="1:4" x14ac:dyDescent="0.25">
      <c r="A21" s="35">
        <v>2</v>
      </c>
      <c r="B21" s="29" t="s">
        <v>151</v>
      </c>
      <c r="C21" s="35">
        <v>2530</v>
      </c>
      <c r="D21" s="36"/>
    </row>
    <row r="22" spans="1:4" x14ac:dyDescent="0.25">
      <c r="A22" s="35"/>
      <c r="B22" s="30" t="s">
        <v>144</v>
      </c>
      <c r="C22" s="36">
        <f>SUM(C20:C21)</f>
        <v>5216.6000000000004</v>
      </c>
      <c r="D22" s="36">
        <f>C22+D18</f>
        <v>183483.02</v>
      </c>
    </row>
    <row r="23" spans="1:4" x14ac:dyDescent="0.25">
      <c r="A23" s="35"/>
      <c r="B23" s="30" t="s">
        <v>15</v>
      </c>
      <c r="C23" s="46"/>
      <c r="D23" s="46"/>
    </row>
    <row r="24" spans="1:4" x14ac:dyDescent="0.25">
      <c r="A24" s="35">
        <v>1</v>
      </c>
      <c r="B24" s="29" t="s">
        <v>164</v>
      </c>
      <c r="C24" s="36">
        <v>137020</v>
      </c>
      <c r="D24" s="36">
        <f>C24+D22</f>
        <v>320503.02</v>
      </c>
    </row>
    <row r="25" spans="1:4" x14ac:dyDescent="0.25">
      <c r="A25" s="35"/>
      <c r="B25" s="30" t="s">
        <v>16</v>
      </c>
      <c r="C25" s="35"/>
      <c r="D25" s="47"/>
    </row>
    <row r="26" spans="1:4" x14ac:dyDescent="0.25">
      <c r="A26" s="35">
        <v>1</v>
      </c>
      <c r="B26" s="35" t="s">
        <v>171</v>
      </c>
      <c r="C26" s="36">
        <v>1896.6</v>
      </c>
      <c r="D26" s="36">
        <f>C26+D24</f>
        <v>322399.62</v>
      </c>
    </row>
    <row r="27" spans="1:4" x14ac:dyDescent="0.25">
      <c r="A27" s="35"/>
      <c r="B27" s="30" t="s">
        <v>17</v>
      </c>
      <c r="C27" s="36"/>
      <c r="D27" s="36"/>
    </row>
    <row r="28" spans="1:4" x14ac:dyDescent="0.25">
      <c r="A28" s="35">
        <v>1</v>
      </c>
      <c r="B28" s="29" t="s">
        <v>194</v>
      </c>
      <c r="C28" s="36">
        <v>3324</v>
      </c>
      <c r="D28" s="36">
        <f>C28+D26</f>
        <v>325723.62</v>
      </c>
    </row>
    <row r="29" spans="1:4" x14ac:dyDescent="0.25">
      <c r="A29" s="35"/>
      <c r="B29" s="29"/>
      <c r="C29" s="35"/>
      <c r="D29" s="35"/>
    </row>
    <row r="30" spans="1:4" x14ac:dyDescent="0.25">
      <c r="A30" s="35"/>
      <c r="B30" s="29"/>
      <c r="C30" s="35"/>
      <c r="D30" s="35"/>
    </row>
    <row r="31" spans="1:4" ht="15" customHeight="1" x14ac:dyDescent="0.25">
      <c r="A31" s="35"/>
      <c r="B31" s="29"/>
      <c r="C31" s="35"/>
      <c r="D31" s="35"/>
    </row>
    <row r="32" spans="1:4" x14ac:dyDescent="0.25">
      <c r="A32" s="35"/>
      <c r="B32" s="29"/>
      <c r="C32" s="35"/>
      <c r="D32" s="36"/>
    </row>
    <row r="33" spans="1:4" x14ac:dyDescent="0.25">
      <c r="A33" s="35"/>
      <c r="B33" s="29"/>
      <c r="C33" s="35"/>
      <c r="D33" s="36"/>
    </row>
    <row r="34" spans="1:4" x14ac:dyDescent="0.25">
      <c r="A34" s="35"/>
      <c r="B34" s="29"/>
      <c r="C34" s="36"/>
      <c r="D34" s="36"/>
    </row>
    <row r="35" spans="1:4" x14ac:dyDescent="0.25">
      <c r="A35" s="35"/>
      <c r="B35" s="29"/>
      <c r="C35" s="35"/>
      <c r="D35" s="36"/>
    </row>
    <row r="36" spans="1:4" x14ac:dyDescent="0.25">
      <c r="A36" s="35"/>
      <c r="B36" s="29"/>
      <c r="C36" s="36"/>
      <c r="D36" s="36"/>
    </row>
    <row r="37" spans="1:4" x14ac:dyDescent="0.25">
      <c r="A37" s="35"/>
      <c r="B37" s="29"/>
      <c r="C37" s="35"/>
      <c r="D37" s="36"/>
    </row>
    <row r="38" spans="1:4" x14ac:dyDescent="0.25">
      <c r="A38" s="35"/>
      <c r="B38" s="29"/>
      <c r="C38" s="35"/>
      <c r="D38" s="36"/>
    </row>
    <row r="39" spans="1:4" x14ac:dyDescent="0.25">
      <c r="A39" s="35"/>
      <c r="B39" s="29"/>
      <c r="C39" s="36"/>
      <c r="D39" s="36">
        <f>D27+C39</f>
        <v>0</v>
      </c>
    </row>
    <row r="40" spans="1:4" x14ac:dyDescent="0.25">
      <c r="A40" s="35"/>
      <c r="B40" s="30"/>
      <c r="C40" s="36"/>
      <c r="D40" s="36"/>
    </row>
    <row r="41" spans="1:4" x14ac:dyDescent="0.25">
      <c r="A41" s="35"/>
      <c r="B41" s="35"/>
      <c r="C41" s="35"/>
      <c r="D41" s="36"/>
    </row>
    <row r="42" spans="1:4" x14ac:dyDescent="0.25">
      <c r="A42" s="35"/>
      <c r="B42" s="35"/>
      <c r="C42" s="35"/>
      <c r="D42" s="36"/>
    </row>
    <row r="43" spans="1:4" x14ac:dyDescent="0.25">
      <c r="A43" s="35"/>
      <c r="B43" s="35"/>
      <c r="C43" s="35"/>
      <c r="D43" s="36"/>
    </row>
    <row r="44" spans="1:4" x14ac:dyDescent="0.25">
      <c r="A44" s="35"/>
      <c r="B44" s="35"/>
      <c r="C44" s="35"/>
      <c r="D44" s="36">
        <f>D39+C44</f>
        <v>0</v>
      </c>
    </row>
    <row r="45" spans="1:4" x14ac:dyDescent="0.25">
      <c r="A45" s="35"/>
      <c r="B45" s="35"/>
      <c r="C45" s="35"/>
      <c r="D45" s="36"/>
    </row>
    <row r="46" spans="1:4" x14ac:dyDescent="0.25">
      <c r="A46" s="35"/>
      <c r="B46" s="35"/>
      <c r="C46" s="35"/>
      <c r="D46" s="36">
        <f>D44+C46</f>
        <v>0</v>
      </c>
    </row>
    <row r="47" spans="1:4" x14ac:dyDescent="0.25">
      <c r="A47" s="35"/>
      <c r="B47" s="36"/>
      <c r="C47" s="36"/>
      <c r="D47" s="33"/>
    </row>
    <row r="48" spans="1:4" x14ac:dyDescent="0.25">
      <c r="A48" s="35"/>
      <c r="B48" s="35"/>
      <c r="C48" s="35"/>
      <c r="D48" s="36">
        <f>D46+C48</f>
        <v>0</v>
      </c>
    </row>
    <row r="49" spans="1:4" x14ac:dyDescent="0.25">
      <c r="A49" s="35"/>
      <c r="B49" s="36"/>
      <c r="C49" s="36"/>
      <c r="D49" s="36"/>
    </row>
    <row r="50" spans="1:4" x14ac:dyDescent="0.25">
      <c r="A50" s="35"/>
      <c r="B50" s="36"/>
      <c r="C50" s="35"/>
      <c r="D50" s="35"/>
    </row>
    <row r="51" spans="1:4" x14ac:dyDescent="0.25">
      <c r="A51" s="35"/>
      <c r="B51" s="35"/>
      <c r="C51" s="35"/>
      <c r="D51" s="35"/>
    </row>
    <row r="52" spans="1:4" x14ac:dyDescent="0.25">
      <c r="A52" s="12"/>
      <c r="B52" s="11"/>
      <c r="C52" s="11"/>
      <c r="D52" s="11"/>
    </row>
  </sheetData>
  <mergeCells count="3">
    <mergeCell ref="B2:D2"/>
    <mergeCell ref="B3:D3"/>
    <mergeCell ref="B1:D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7"/>
  <sheetViews>
    <sheetView workbookViewId="0">
      <selection activeCell="D11" sqref="D11"/>
    </sheetView>
  </sheetViews>
  <sheetFormatPr defaultRowHeight="15" x14ac:dyDescent="0.25"/>
  <cols>
    <col min="1" max="1" width="5.140625" customWidth="1"/>
    <col min="2" max="2" width="45.28515625" customWidth="1"/>
    <col min="4" max="4" width="9.42578125" bestFit="1" customWidth="1"/>
  </cols>
  <sheetData>
    <row r="1" spans="1:4" ht="15.75" x14ac:dyDescent="0.25">
      <c r="A1" s="1"/>
      <c r="B1" s="66" t="s">
        <v>53</v>
      </c>
      <c r="C1" s="66"/>
      <c r="D1" s="66"/>
    </row>
    <row r="2" spans="1:4" ht="15.75" x14ac:dyDescent="0.25">
      <c r="A2" s="1"/>
      <c r="B2" s="67" t="s">
        <v>33</v>
      </c>
      <c r="C2" s="67"/>
      <c r="D2" s="67"/>
    </row>
    <row r="3" spans="1:4" ht="15.75" x14ac:dyDescent="0.25">
      <c r="A3" s="1"/>
      <c r="B3" s="66" t="s">
        <v>37</v>
      </c>
      <c r="C3" s="66"/>
      <c r="D3" s="66"/>
    </row>
    <row r="4" spans="1:4" ht="26.25" x14ac:dyDescent="0.25">
      <c r="A4" s="7"/>
      <c r="B4" s="8" t="s">
        <v>0</v>
      </c>
      <c r="C4" s="7" t="s">
        <v>1</v>
      </c>
      <c r="D4" s="7" t="s">
        <v>28</v>
      </c>
    </row>
    <row r="5" spans="1:4" x14ac:dyDescent="0.25">
      <c r="A5" s="37"/>
      <c r="B5" s="30" t="s">
        <v>9</v>
      </c>
      <c r="C5" s="37"/>
      <c r="D5" s="37"/>
    </row>
    <row r="6" spans="1:4" ht="30" x14ac:dyDescent="0.25">
      <c r="A6" s="37">
        <v>1</v>
      </c>
      <c r="B6" s="29" t="s">
        <v>97</v>
      </c>
      <c r="C6" s="38">
        <v>6797.3</v>
      </c>
      <c r="D6" s="30">
        <f>C6</f>
        <v>6797.3</v>
      </c>
    </row>
    <row r="7" spans="1:4" x14ac:dyDescent="0.25">
      <c r="A7" s="37"/>
      <c r="B7" s="30" t="s">
        <v>16</v>
      </c>
      <c r="C7" s="54"/>
      <c r="D7" s="37"/>
    </row>
    <row r="8" spans="1:4" ht="30" x14ac:dyDescent="0.25">
      <c r="A8" s="37">
        <v>1</v>
      </c>
      <c r="B8" s="29" t="s">
        <v>177</v>
      </c>
      <c r="C8" s="55">
        <f>3670.6+10705.6</f>
        <v>14376.2</v>
      </c>
      <c r="D8" s="37">
        <f>C8+D6</f>
        <v>21173.5</v>
      </c>
    </row>
    <row r="9" spans="1:4" x14ac:dyDescent="0.25">
      <c r="A9" s="30"/>
      <c r="B9" s="30" t="s">
        <v>17</v>
      </c>
      <c r="C9" s="55"/>
      <c r="D9" s="30"/>
    </row>
    <row r="10" spans="1:4" x14ac:dyDescent="0.25">
      <c r="A10" s="30">
        <v>1</v>
      </c>
      <c r="B10" s="29" t="s">
        <v>193</v>
      </c>
      <c r="C10" s="38">
        <v>4868.8</v>
      </c>
      <c r="D10" s="30">
        <f>C10+D8</f>
        <v>26042.3</v>
      </c>
    </row>
    <row r="11" spans="1:4" x14ac:dyDescent="0.25">
      <c r="A11" s="30"/>
      <c r="B11" s="29"/>
      <c r="C11" s="38"/>
      <c r="D11" s="30"/>
    </row>
    <row r="12" spans="1:4" x14ac:dyDescent="0.25">
      <c r="A12" s="36"/>
      <c r="B12" s="36"/>
      <c r="C12" s="56"/>
      <c r="D12" s="36"/>
    </row>
    <row r="13" spans="1:4" x14ac:dyDescent="0.25">
      <c r="A13" s="35"/>
      <c r="B13" s="29"/>
      <c r="C13" s="39"/>
      <c r="D13" s="57"/>
    </row>
    <row r="14" spans="1:4" x14ac:dyDescent="0.25">
      <c r="A14" s="41"/>
      <c r="B14" s="42"/>
      <c r="C14" s="36"/>
      <c r="D14" s="36"/>
    </row>
    <row r="15" spans="1:4" x14ac:dyDescent="0.25">
      <c r="A15" s="43"/>
      <c r="B15" s="58"/>
      <c r="C15" s="44"/>
      <c r="D15" s="45"/>
    </row>
    <row r="16" spans="1:4" x14ac:dyDescent="0.25">
      <c r="A16" s="35"/>
      <c r="B16" s="29"/>
      <c r="C16" s="35"/>
      <c r="D16" s="35"/>
    </row>
    <row r="17" spans="1:4" x14ac:dyDescent="0.25">
      <c r="A17" s="35"/>
      <c r="B17" s="35"/>
      <c r="C17" s="35"/>
      <c r="D17" s="35"/>
    </row>
    <row r="18" spans="1:4" x14ac:dyDescent="0.25">
      <c r="A18" s="35"/>
      <c r="B18" s="35"/>
      <c r="C18" s="35"/>
      <c r="D18" s="35"/>
    </row>
    <row r="19" spans="1:4" x14ac:dyDescent="0.25">
      <c r="A19" s="35"/>
      <c r="B19" s="36"/>
      <c r="C19" s="36"/>
      <c r="D19" s="36"/>
    </row>
    <row r="20" spans="1:4" x14ac:dyDescent="0.25">
      <c r="A20" s="35"/>
      <c r="B20" s="36"/>
      <c r="C20" s="35"/>
      <c r="D20" s="35"/>
    </row>
    <row r="21" spans="1:4" x14ac:dyDescent="0.25">
      <c r="A21" s="35"/>
      <c r="B21" s="31"/>
      <c r="C21" s="35"/>
      <c r="D21" s="35"/>
    </row>
    <row r="22" spans="1:4" x14ac:dyDescent="0.25">
      <c r="A22" s="35"/>
      <c r="B22" s="35"/>
      <c r="C22" s="35"/>
      <c r="D22" s="35"/>
    </row>
    <row r="23" spans="1:4" x14ac:dyDescent="0.25">
      <c r="A23" s="35"/>
      <c r="B23" s="36"/>
      <c r="C23" s="36"/>
      <c r="D23" s="36"/>
    </row>
    <row r="24" spans="1:4" x14ac:dyDescent="0.25">
      <c r="A24" s="35"/>
      <c r="B24" s="36"/>
      <c r="C24" s="35"/>
      <c r="D24" s="35"/>
    </row>
    <row r="25" spans="1:4" x14ac:dyDescent="0.25">
      <c r="A25" s="35"/>
      <c r="B25" s="29"/>
      <c r="C25" s="35"/>
      <c r="D25" s="35"/>
    </row>
    <row r="26" spans="1:4" x14ac:dyDescent="0.25">
      <c r="A26" s="35"/>
      <c r="B26" s="29"/>
      <c r="C26" s="35"/>
      <c r="D26" s="35"/>
    </row>
    <row r="27" spans="1:4" x14ac:dyDescent="0.25">
      <c r="A27" s="35"/>
      <c r="B27" s="36"/>
      <c r="C27" s="36"/>
      <c r="D27" s="36"/>
    </row>
    <row r="28" spans="1:4" x14ac:dyDescent="0.25">
      <c r="A28" s="35"/>
      <c r="B28" s="36"/>
      <c r="C28" s="35"/>
      <c r="D28" s="35"/>
    </row>
    <row r="29" spans="1:4" x14ac:dyDescent="0.25">
      <c r="A29" s="35"/>
      <c r="B29" s="29"/>
      <c r="C29" s="35"/>
      <c r="D29" s="35"/>
    </row>
    <row r="30" spans="1:4" x14ac:dyDescent="0.25">
      <c r="A30" s="35"/>
      <c r="B30" s="29"/>
      <c r="C30" s="35"/>
      <c r="D30" s="36"/>
    </row>
    <row r="31" spans="1:4" x14ac:dyDescent="0.25">
      <c r="A31" s="35"/>
      <c r="B31" s="36"/>
      <c r="C31" s="36"/>
      <c r="D31" s="36"/>
    </row>
    <row r="32" spans="1:4" x14ac:dyDescent="0.25">
      <c r="A32" s="35"/>
      <c r="B32" s="35"/>
      <c r="C32" s="35"/>
      <c r="D32" s="35"/>
    </row>
    <row r="33" spans="1:4" x14ac:dyDescent="0.25">
      <c r="A33" s="35"/>
      <c r="B33" s="36"/>
      <c r="C33" s="36"/>
      <c r="D33" s="36"/>
    </row>
    <row r="34" spans="1:4" x14ac:dyDescent="0.25">
      <c r="A34" s="35"/>
      <c r="B34" s="36"/>
      <c r="C34" s="35"/>
      <c r="D34" s="35"/>
    </row>
    <row r="35" spans="1:4" x14ac:dyDescent="0.25">
      <c r="A35" s="35"/>
      <c r="B35" s="35"/>
      <c r="C35" s="35"/>
      <c r="D35" s="35"/>
    </row>
    <row r="36" spans="1:4" x14ac:dyDescent="0.25">
      <c r="A36" s="35"/>
      <c r="B36" s="36"/>
      <c r="C36" s="36"/>
      <c r="D36" s="36"/>
    </row>
    <row r="37" spans="1:4" x14ac:dyDescent="0.25">
      <c r="A37" s="33"/>
      <c r="B37" s="33"/>
      <c r="C37" s="33"/>
      <c r="D37" s="3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N27"/>
  <sheetViews>
    <sheetView tabSelected="1" view="pageBreakPreview" zoomScale="68" zoomScaleSheetLayoutView="68" workbookViewId="0">
      <selection activeCell="N15" sqref="N15"/>
    </sheetView>
  </sheetViews>
  <sheetFormatPr defaultRowHeight="15" x14ac:dyDescent="0.25"/>
  <cols>
    <col min="1" max="1" width="27.85546875" style="1" customWidth="1"/>
    <col min="2" max="2" width="16" customWidth="1"/>
    <col min="3" max="3" width="17.140625" customWidth="1"/>
    <col min="4" max="4" width="16.85546875" customWidth="1"/>
    <col min="5" max="5" width="16.140625" customWidth="1"/>
    <col min="6" max="6" width="15.7109375" customWidth="1"/>
    <col min="7" max="7" width="17.28515625" customWidth="1"/>
    <col min="8" max="8" width="15.28515625" customWidth="1"/>
    <col min="9" max="9" width="16.28515625" customWidth="1"/>
    <col min="10" max="10" width="15.140625" customWidth="1"/>
    <col min="11" max="11" width="15.85546875" customWidth="1"/>
    <col min="12" max="12" width="16.7109375" customWidth="1"/>
    <col min="13" max="13" width="15.28515625" customWidth="1"/>
    <col min="14" max="14" width="19.28515625" customWidth="1"/>
  </cols>
  <sheetData>
    <row r="1" spans="1:14" ht="15.75" x14ac:dyDescent="0.25">
      <c r="A1" s="68" t="s">
        <v>52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</row>
    <row r="2" spans="1:14" ht="15.75" x14ac:dyDescent="0.25">
      <c r="A2" s="2" t="s">
        <v>33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0" customFormat="1" ht="20.25" customHeight="1" x14ac:dyDescent="0.25">
      <c r="A3" s="8"/>
      <c r="B3" s="19" t="s">
        <v>2</v>
      </c>
      <c r="C3" s="19" t="s">
        <v>7</v>
      </c>
      <c r="D3" s="19" t="s">
        <v>3</v>
      </c>
      <c r="E3" s="19" t="s">
        <v>9</v>
      </c>
      <c r="F3" s="19" t="s">
        <v>10</v>
      </c>
      <c r="G3" s="19" t="s">
        <v>11</v>
      </c>
      <c r="H3" s="19" t="s">
        <v>12</v>
      </c>
      <c r="I3" s="19" t="s">
        <v>13</v>
      </c>
      <c r="J3" s="19" t="s">
        <v>14</v>
      </c>
      <c r="K3" s="19" t="s">
        <v>15</v>
      </c>
      <c r="L3" s="19" t="s">
        <v>16</v>
      </c>
      <c r="M3" s="19" t="s">
        <v>17</v>
      </c>
      <c r="N3" s="15" t="s">
        <v>18</v>
      </c>
    </row>
    <row r="4" spans="1:14" ht="39.75" customHeight="1" x14ac:dyDescent="0.35">
      <c r="A4" s="20" t="s">
        <v>30</v>
      </c>
      <c r="B4" s="16">
        <f>B5+B6+B8</f>
        <v>103300.63</v>
      </c>
      <c r="C4" s="16">
        <f t="shared" ref="C4:N4" si="0">C5+C6+C8</f>
        <v>103300.63</v>
      </c>
      <c r="D4" s="16">
        <f t="shared" si="0"/>
        <v>115550.63</v>
      </c>
      <c r="E4" s="16">
        <f>E5+E6+E7+E8</f>
        <v>103300.63</v>
      </c>
      <c r="F4" s="16">
        <f t="shared" si="0"/>
        <v>103300.63</v>
      </c>
      <c r="G4" s="16">
        <f t="shared" si="0"/>
        <v>103300.63</v>
      </c>
      <c r="H4" s="16">
        <f t="shared" si="0"/>
        <v>103300.63</v>
      </c>
      <c r="I4" s="16">
        <f t="shared" si="0"/>
        <v>103300.63</v>
      </c>
      <c r="J4" s="16">
        <f t="shared" si="0"/>
        <v>103300.63</v>
      </c>
      <c r="K4" s="16">
        <f t="shared" si="0"/>
        <v>103300.63</v>
      </c>
      <c r="L4" s="16">
        <f t="shared" si="0"/>
        <v>103300.63</v>
      </c>
      <c r="M4" s="16">
        <f t="shared" si="0"/>
        <v>111770.63</v>
      </c>
      <c r="N4" s="16">
        <f t="shared" si="0"/>
        <v>1260327.56</v>
      </c>
    </row>
    <row r="5" spans="1:14" ht="39" customHeight="1" x14ac:dyDescent="0.35">
      <c r="A5" s="20" t="s">
        <v>19</v>
      </c>
      <c r="B5" s="17">
        <v>53102.95</v>
      </c>
      <c r="C5" s="17">
        <v>53102.95</v>
      </c>
      <c r="D5" s="17">
        <v>53102.95</v>
      </c>
      <c r="E5" s="17">
        <v>53102.95</v>
      </c>
      <c r="F5" s="17">
        <v>53102.95</v>
      </c>
      <c r="G5" s="17">
        <v>53102.95</v>
      </c>
      <c r="H5" s="53">
        <v>53102.95</v>
      </c>
      <c r="I5" s="53">
        <v>53102.95</v>
      </c>
      <c r="J5" s="53">
        <v>53102.95</v>
      </c>
      <c r="K5" s="17">
        <v>53102.95</v>
      </c>
      <c r="L5" s="17">
        <v>53102.95</v>
      </c>
      <c r="M5" s="17">
        <v>53102.95</v>
      </c>
      <c r="N5" s="17">
        <f t="shared" ref="N5:N23" si="1">SUM(B5:M5)</f>
        <v>637235.39999999991</v>
      </c>
    </row>
    <row r="6" spans="1:14" ht="44.25" customHeight="1" x14ac:dyDescent="0.35">
      <c r="A6" s="20" t="s">
        <v>45</v>
      </c>
      <c r="B6" s="17">
        <v>50197.68</v>
      </c>
      <c r="C6" s="17">
        <v>50197.68</v>
      </c>
      <c r="D6" s="17">
        <v>50197.68</v>
      </c>
      <c r="E6" s="17">
        <v>50197.68</v>
      </c>
      <c r="F6" s="17">
        <v>50197.68</v>
      </c>
      <c r="G6" s="17">
        <v>50197.68</v>
      </c>
      <c r="H6" s="53">
        <v>50197.68</v>
      </c>
      <c r="I6" s="53">
        <v>50197.68</v>
      </c>
      <c r="J6" s="53">
        <v>50197.68</v>
      </c>
      <c r="K6" s="17">
        <v>50197.68</v>
      </c>
      <c r="L6" s="17">
        <v>50197.68</v>
      </c>
      <c r="M6" s="17">
        <v>50197.68</v>
      </c>
      <c r="N6" s="17">
        <f>SUM(B6:M6)</f>
        <v>602372.16</v>
      </c>
    </row>
    <row r="7" spans="1:14" ht="44.25" customHeight="1" x14ac:dyDescent="0.35">
      <c r="A7" s="20" t="s">
        <v>48</v>
      </c>
      <c r="B7" s="17"/>
      <c r="C7" s="17"/>
      <c r="D7" s="17"/>
      <c r="E7" s="17"/>
      <c r="F7" s="17"/>
      <c r="G7" s="17"/>
      <c r="H7" s="53"/>
      <c r="I7" s="53"/>
      <c r="J7" s="53"/>
      <c r="K7" s="17"/>
      <c r="L7" s="17"/>
      <c r="M7" s="17"/>
      <c r="N7" s="17"/>
    </row>
    <row r="8" spans="1:14" ht="44.25" customHeight="1" x14ac:dyDescent="0.35">
      <c r="A8" s="20" t="s">
        <v>36</v>
      </c>
      <c r="B8" s="17"/>
      <c r="C8" s="17"/>
      <c r="D8" s="17">
        <v>12250</v>
      </c>
      <c r="E8" s="17"/>
      <c r="F8" s="17"/>
      <c r="G8" s="17"/>
      <c r="H8" s="53"/>
      <c r="I8" s="53"/>
      <c r="J8" s="53"/>
      <c r="K8" s="17"/>
      <c r="L8" s="17"/>
      <c r="M8" s="17">
        <v>8470</v>
      </c>
      <c r="N8" s="17">
        <f>SUM(B8:M8)</f>
        <v>20720</v>
      </c>
    </row>
    <row r="9" spans="1:14" ht="36" customHeight="1" x14ac:dyDescent="0.35">
      <c r="A9" s="21" t="s">
        <v>20</v>
      </c>
      <c r="B9" s="16">
        <f>B10+B11+B12+B13</f>
        <v>77466.930000000008</v>
      </c>
      <c r="C9" s="16">
        <f t="shared" ref="C9:L9" si="2">C10+C11+C12+C13</f>
        <v>45946.32</v>
      </c>
      <c r="D9" s="16">
        <f t="shared" si="2"/>
        <v>15375.150000000001</v>
      </c>
      <c r="E9" s="16">
        <f t="shared" si="2"/>
        <v>24177.48</v>
      </c>
      <c r="F9" s="16">
        <f t="shared" si="2"/>
        <v>22680.799999999999</v>
      </c>
      <c r="G9" s="16">
        <f>G10+G11+G12+G13</f>
        <v>46967.53</v>
      </c>
      <c r="H9" s="25">
        <f>H10+H11+H12+H13</f>
        <v>24148.379999999997</v>
      </c>
      <c r="I9" s="25">
        <f t="shared" si="2"/>
        <v>38369.15</v>
      </c>
      <c r="J9" s="25">
        <f>J10+J11+J12+J13</f>
        <v>47081.68</v>
      </c>
      <c r="K9" s="16">
        <f t="shared" si="2"/>
        <v>27212.38</v>
      </c>
      <c r="L9" s="16">
        <f t="shared" si="2"/>
        <v>17156.009999999998</v>
      </c>
      <c r="M9" s="16">
        <f>M10+M11+M12+M13</f>
        <v>47991.33</v>
      </c>
      <c r="N9" s="16">
        <f t="shared" si="1"/>
        <v>434573.14</v>
      </c>
    </row>
    <row r="10" spans="1:14" ht="40.5" customHeight="1" x14ac:dyDescent="0.35">
      <c r="A10" s="20" t="s">
        <v>21</v>
      </c>
      <c r="B10" s="17">
        <v>54226.8</v>
      </c>
      <c r="C10" s="17">
        <v>20750</v>
      </c>
      <c r="D10" s="17">
        <v>4648</v>
      </c>
      <c r="E10" s="17">
        <v>17800</v>
      </c>
      <c r="F10" s="17">
        <v>12810.4</v>
      </c>
      <c r="G10" s="17">
        <v>5720</v>
      </c>
      <c r="H10" s="53">
        <v>9130</v>
      </c>
      <c r="I10" s="53">
        <v>14795</v>
      </c>
      <c r="J10" s="53">
        <v>6993.3</v>
      </c>
      <c r="K10" s="17">
        <v>6110.9</v>
      </c>
      <c r="L10" s="17">
        <v>5120</v>
      </c>
      <c r="M10" s="17">
        <v>11105.1</v>
      </c>
      <c r="N10" s="25">
        <f t="shared" si="1"/>
        <v>169209.5</v>
      </c>
    </row>
    <row r="11" spans="1:14" ht="45.75" customHeight="1" x14ac:dyDescent="0.35">
      <c r="A11" s="20" t="s">
        <v>22</v>
      </c>
      <c r="B11" s="18">
        <v>10790</v>
      </c>
      <c r="C11" s="17">
        <v>13595.5</v>
      </c>
      <c r="D11" s="17">
        <v>3420.2</v>
      </c>
      <c r="E11" s="17"/>
      <c r="F11" s="17"/>
      <c r="G11" s="17"/>
      <c r="H11" s="53">
        <v>3320</v>
      </c>
      <c r="I11" s="53"/>
      <c r="J11" s="53">
        <v>3320</v>
      </c>
      <c r="K11" s="17">
        <v>4724</v>
      </c>
      <c r="L11" s="17">
        <v>3320</v>
      </c>
      <c r="M11" s="17"/>
      <c r="N11" s="16">
        <f t="shared" si="1"/>
        <v>42489.7</v>
      </c>
    </row>
    <row r="12" spans="1:14" ht="45.75" customHeight="1" x14ac:dyDescent="0.35">
      <c r="A12" s="24" t="s">
        <v>34</v>
      </c>
      <c r="B12" s="18">
        <v>7890</v>
      </c>
      <c r="C12" s="17">
        <v>7230.7</v>
      </c>
      <c r="D12" s="17">
        <v>4730</v>
      </c>
      <c r="E12" s="17">
        <v>2613</v>
      </c>
      <c r="F12" s="17">
        <v>6307.8</v>
      </c>
      <c r="G12" s="17">
        <v>40060</v>
      </c>
      <c r="H12" s="53">
        <v>6152.6</v>
      </c>
      <c r="I12" s="53">
        <v>18016.5</v>
      </c>
      <c r="J12" s="53">
        <v>33003.9</v>
      </c>
      <c r="K12" s="17">
        <v>12613</v>
      </c>
      <c r="L12" s="17">
        <v>5545.3</v>
      </c>
      <c r="M12" s="17">
        <v>31934.22</v>
      </c>
      <c r="N12" s="16">
        <f t="shared" si="1"/>
        <v>176097.02</v>
      </c>
    </row>
    <row r="13" spans="1:14" ht="21.75" customHeight="1" x14ac:dyDescent="0.35">
      <c r="A13" s="20" t="s">
        <v>23</v>
      </c>
      <c r="B13" s="17">
        <v>4560.13</v>
      </c>
      <c r="C13" s="17">
        <v>4370.12</v>
      </c>
      <c r="D13" s="17">
        <v>2576.9499999999998</v>
      </c>
      <c r="E13" s="17">
        <v>3764.48</v>
      </c>
      <c r="F13" s="17">
        <v>3562.6</v>
      </c>
      <c r="G13" s="17">
        <v>1187.53</v>
      </c>
      <c r="H13" s="53">
        <v>5545.78</v>
      </c>
      <c r="I13" s="53">
        <v>5557.65</v>
      </c>
      <c r="J13" s="53">
        <v>3764.48</v>
      </c>
      <c r="K13" s="17">
        <v>3764.48</v>
      </c>
      <c r="L13" s="17">
        <v>3170.71</v>
      </c>
      <c r="M13" s="17">
        <v>4952.01</v>
      </c>
      <c r="N13" s="17">
        <f t="shared" si="1"/>
        <v>46776.920000000006</v>
      </c>
    </row>
    <row r="14" spans="1:14" ht="23.25" customHeight="1" x14ac:dyDescent="0.35">
      <c r="A14" s="21" t="s">
        <v>24</v>
      </c>
      <c r="B14" s="16">
        <f>B15+B16+B17</f>
        <v>19600.259999999998</v>
      </c>
      <c r="C14" s="16">
        <f t="shared" ref="C14:N14" si="3">C15+C16+C17</f>
        <v>85705.32</v>
      </c>
      <c r="D14" s="16">
        <f t="shared" si="3"/>
        <v>35735.300000000003</v>
      </c>
      <c r="E14" s="16">
        <f t="shared" si="3"/>
        <v>60610.180000000008</v>
      </c>
      <c r="F14" s="16">
        <f t="shared" si="3"/>
        <v>192996.72</v>
      </c>
      <c r="G14" s="16">
        <f t="shared" si="3"/>
        <v>0</v>
      </c>
      <c r="H14" s="25">
        <f t="shared" si="3"/>
        <v>31930.2</v>
      </c>
      <c r="I14" s="25">
        <f t="shared" si="3"/>
        <v>44854.97</v>
      </c>
      <c r="J14" s="25">
        <f t="shared" si="3"/>
        <v>22827.360000000001</v>
      </c>
      <c r="K14" s="16">
        <f t="shared" si="3"/>
        <v>162825.5</v>
      </c>
      <c r="L14" s="16">
        <f t="shared" si="3"/>
        <v>135940.21000000002</v>
      </c>
      <c r="M14" s="16">
        <f t="shared" si="3"/>
        <v>31083.599999999999</v>
      </c>
      <c r="N14" s="16">
        <f t="shared" si="3"/>
        <v>824109.62000000011</v>
      </c>
    </row>
    <row r="15" spans="1:14" ht="42" customHeight="1" x14ac:dyDescent="0.35">
      <c r="A15" s="20" t="s">
        <v>25</v>
      </c>
      <c r="B15" s="17">
        <v>19600.259999999998</v>
      </c>
      <c r="C15" s="17">
        <v>73705.320000000007</v>
      </c>
      <c r="D15" s="17"/>
      <c r="E15" s="17">
        <v>43300.68</v>
      </c>
      <c r="F15" s="17">
        <v>48232.1</v>
      </c>
      <c r="G15" s="17"/>
      <c r="H15" s="53">
        <v>31930.2</v>
      </c>
      <c r="I15" s="53">
        <v>44854.97</v>
      </c>
      <c r="J15" s="53">
        <v>17610.759999999998</v>
      </c>
      <c r="K15" s="17">
        <v>25805.5</v>
      </c>
      <c r="L15" s="17">
        <v>119667.41</v>
      </c>
      <c r="M15" s="17">
        <v>22890.799999999999</v>
      </c>
      <c r="N15" s="17">
        <f t="shared" si="1"/>
        <v>447598.00000000006</v>
      </c>
    </row>
    <row r="16" spans="1:14" ht="40.5" customHeight="1" x14ac:dyDescent="0.35">
      <c r="A16" s="20" t="s">
        <v>26</v>
      </c>
      <c r="B16" s="17"/>
      <c r="C16" s="17">
        <v>12000</v>
      </c>
      <c r="D16" s="17">
        <v>10989.6</v>
      </c>
      <c r="E16" s="17">
        <v>10512.2</v>
      </c>
      <c r="F16" s="17">
        <v>144764.62</v>
      </c>
      <c r="G16" s="17"/>
      <c r="H16" s="53"/>
      <c r="I16" s="53"/>
      <c r="J16" s="53">
        <v>5216.6000000000004</v>
      </c>
      <c r="K16" s="17">
        <v>137020</v>
      </c>
      <c r="L16" s="17">
        <v>1896.6</v>
      </c>
      <c r="M16" s="17">
        <v>3324</v>
      </c>
      <c r="N16" s="53">
        <f t="shared" si="1"/>
        <v>325723.62</v>
      </c>
    </row>
    <row r="17" spans="1:14" ht="40.5" customHeight="1" x14ac:dyDescent="0.35">
      <c r="A17" s="24" t="s">
        <v>35</v>
      </c>
      <c r="B17" s="17"/>
      <c r="C17" s="17"/>
      <c r="D17" s="17">
        <v>24745.7</v>
      </c>
      <c r="E17" s="17">
        <v>6797.3</v>
      </c>
      <c r="F17" s="17"/>
      <c r="G17" s="17"/>
      <c r="H17" s="53"/>
      <c r="I17" s="53"/>
      <c r="J17" s="53"/>
      <c r="K17" s="17"/>
      <c r="L17" s="17">
        <v>14376.2</v>
      </c>
      <c r="M17" s="17">
        <v>4868.8</v>
      </c>
      <c r="N17" s="17">
        <f t="shared" si="1"/>
        <v>50788</v>
      </c>
    </row>
    <row r="18" spans="1:14" ht="40.5" customHeight="1" x14ac:dyDescent="0.35">
      <c r="A18" s="28" t="s">
        <v>39</v>
      </c>
      <c r="B18" s="17"/>
      <c r="C18" s="17"/>
      <c r="D18" s="17"/>
      <c r="E18" s="17"/>
      <c r="F18" s="17">
        <v>9168</v>
      </c>
      <c r="G18" s="17">
        <v>17792.169999999998</v>
      </c>
      <c r="H18" s="53">
        <v>622.5</v>
      </c>
      <c r="I18" s="53">
        <v>8294.6</v>
      </c>
      <c r="J18" s="53"/>
      <c r="K18" s="17"/>
      <c r="L18" s="17">
        <v>800.3</v>
      </c>
      <c r="M18" s="17"/>
      <c r="N18" s="16">
        <f t="shared" si="1"/>
        <v>36677.57</v>
      </c>
    </row>
    <row r="19" spans="1:14" ht="40.5" customHeight="1" x14ac:dyDescent="0.35">
      <c r="A19" s="21" t="s">
        <v>41</v>
      </c>
      <c r="B19" s="16">
        <f>B20+B21+B22</f>
        <v>0</v>
      </c>
      <c r="C19" s="16">
        <f t="shared" ref="C19:M19" si="4">C20+C21+C22</f>
        <v>0</v>
      </c>
      <c r="D19" s="16">
        <f t="shared" si="4"/>
        <v>0</v>
      </c>
      <c r="E19" s="16">
        <f t="shared" si="4"/>
        <v>0</v>
      </c>
      <c r="F19" s="16">
        <f t="shared" si="4"/>
        <v>0</v>
      </c>
      <c r="G19" s="16">
        <f t="shared" si="4"/>
        <v>0</v>
      </c>
      <c r="H19" s="25">
        <f t="shared" si="4"/>
        <v>0</v>
      </c>
      <c r="I19" s="25">
        <f t="shared" si="4"/>
        <v>0</v>
      </c>
      <c r="J19" s="25">
        <f t="shared" si="4"/>
        <v>0</v>
      </c>
      <c r="K19" s="16">
        <f t="shared" si="4"/>
        <v>0</v>
      </c>
      <c r="L19" s="16">
        <f t="shared" si="4"/>
        <v>0</v>
      </c>
      <c r="M19" s="16">
        <f t="shared" si="4"/>
        <v>0</v>
      </c>
      <c r="N19" s="16">
        <f t="shared" ref="N19:N22" si="5">SUM(B19:M19)</f>
        <v>0</v>
      </c>
    </row>
    <row r="20" spans="1:14" ht="40.5" customHeight="1" x14ac:dyDescent="0.35">
      <c r="A20" s="20" t="s">
        <v>42</v>
      </c>
      <c r="B20" s="17"/>
      <c r="C20" s="17"/>
      <c r="D20" s="17"/>
      <c r="E20" s="17"/>
      <c r="F20" s="17"/>
      <c r="G20" s="17"/>
      <c r="H20" s="53"/>
      <c r="I20" s="53"/>
      <c r="J20" s="53"/>
      <c r="K20" s="17"/>
      <c r="L20" s="17"/>
      <c r="M20" s="17"/>
      <c r="N20" s="17">
        <f t="shared" si="5"/>
        <v>0</v>
      </c>
    </row>
    <row r="21" spans="1:14" ht="40.5" customHeight="1" x14ac:dyDescent="0.35">
      <c r="A21" s="20" t="s">
        <v>43</v>
      </c>
      <c r="B21" s="17"/>
      <c r="C21" s="17"/>
      <c r="D21" s="17"/>
      <c r="E21" s="17"/>
      <c r="F21" s="17"/>
      <c r="G21" s="17"/>
      <c r="H21" s="53"/>
      <c r="I21" s="53"/>
      <c r="J21" s="53"/>
      <c r="K21" s="17"/>
      <c r="L21" s="17"/>
      <c r="M21" s="17"/>
      <c r="N21" s="17">
        <f t="shared" si="5"/>
        <v>0</v>
      </c>
    </row>
    <row r="22" spans="1:14" ht="40.5" customHeight="1" x14ac:dyDescent="0.35">
      <c r="A22" s="24" t="s">
        <v>44</v>
      </c>
      <c r="B22" s="17"/>
      <c r="C22" s="17"/>
      <c r="D22" s="17"/>
      <c r="E22" s="17"/>
      <c r="F22" s="17"/>
      <c r="G22" s="17"/>
      <c r="H22" s="53"/>
      <c r="I22" s="53"/>
      <c r="J22" s="53"/>
      <c r="K22" s="17"/>
      <c r="L22" s="17"/>
      <c r="M22" s="17"/>
      <c r="N22" s="17">
        <f t="shared" si="5"/>
        <v>0</v>
      </c>
    </row>
    <row r="23" spans="1:14" ht="39.75" customHeight="1" x14ac:dyDescent="0.35">
      <c r="A23" s="21" t="s">
        <v>46</v>
      </c>
      <c r="B23" s="16">
        <v>52228.800000000003</v>
      </c>
      <c r="C23" s="16">
        <v>52228.800000000003</v>
      </c>
      <c r="D23" s="16">
        <v>52228.800000000003</v>
      </c>
      <c r="E23" s="16">
        <v>52228.800000000003</v>
      </c>
      <c r="F23" s="16">
        <v>52228.800000000003</v>
      </c>
      <c r="G23" s="16">
        <v>52228.800000000003</v>
      </c>
      <c r="H23" s="25">
        <v>52226.1</v>
      </c>
      <c r="I23" s="25">
        <v>52226.1</v>
      </c>
      <c r="J23" s="25">
        <v>52226.1</v>
      </c>
      <c r="K23" s="16">
        <v>52226.1</v>
      </c>
      <c r="L23" s="16">
        <v>52226.1</v>
      </c>
      <c r="M23" s="16">
        <v>52226.1</v>
      </c>
      <c r="N23" s="16">
        <f t="shared" si="1"/>
        <v>626729.39999999991</v>
      </c>
    </row>
    <row r="24" spans="1:14" ht="22.5" customHeight="1" x14ac:dyDescent="0.35">
      <c r="A24" s="21" t="s">
        <v>27</v>
      </c>
      <c r="B24" s="25">
        <f>B4+B9+B14+B18+B23+B19</f>
        <v>252596.62</v>
      </c>
      <c r="C24" s="25">
        <f t="shared" ref="C24:L24" si="6">C4+C9+C14+C18+C23+C19</f>
        <v>287181.07</v>
      </c>
      <c r="D24" s="25">
        <f t="shared" si="6"/>
        <v>218889.88</v>
      </c>
      <c r="E24" s="25">
        <f t="shared" si="6"/>
        <v>240317.09000000003</v>
      </c>
      <c r="F24" s="25">
        <f t="shared" si="6"/>
        <v>380374.95</v>
      </c>
      <c r="G24" s="25">
        <f t="shared" si="6"/>
        <v>220289.13</v>
      </c>
      <c r="H24" s="25">
        <f t="shared" si="6"/>
        <v>212227.81000000003</v>
      </c>
      <c r="I24" s="25">
        <f t="shared" si="6"/>
        <v>247045.45</v>
      </c>
      <c r="J24" s="25">
        <f>J4+J9+J14+J18+J23+J19</f>
        <v>225435.77</v>
      </c>
      <c r="K24" s="25">
        <f t="shared" si="6"/>
        <v>345564.61</v>
      </c>
      <c r="L24" s="25">
        <f t="shared" si="6"/>
        <v>309423.25</v>
      </c>
      <c r="M24" s="25">
        <f>M4+M9+M14+M18+M23+M19</f>
        <v>243071.66000000003</v>
      </c>
      <c r="N24" s="25">
        <f>N4+N9+N14+N18+N23+N19</f>
        <v>3182417.29</v>
      </c>
    </row>
    <row r="25" spans="1:14" ht="15.75" x14ac:dyDescent="0.25">
      <c r="A25" s="69" t="s">
        <v>47</v>
      </c>
      <c r="B25" s="69"/>
      <c r="C25" s="69"/>
      <c r="D25" s="22"/>
      <c r="E25" s="22"/>
      <c r="F25" s="22"/>
      <c r="G25" s="26"/>
      <c r="H25" s="22"/>
      <c r="I25" s="22"/>
      <c r="J25" s="22"/>
      <c r="K25" s="22"/>
      <c r="L25" s="70" t="s">
        <v>31</v>
      </c>
      <c r="M25" s="70"/>
      <c r="N25" s="70"/>
    </row>
    <row r="26" spans="1:14" ht="15.75" x14ac:dyDescent="0.25">
      <c r="A26" s="23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/>
    </row>
    <row r="27" spans="1:14" ht="15.75" x14ac:dyDescent="0.25">
      <c r="A27" s="69" t="s">
        <v>29</v>
      </c>
      <c r="B27" s="69"/>
      <c r="C27" s="69"/>
      <c r="D27" s="22"/>
      <c r="E27" s="22"/>
      <c r="F27" s="22"/>
      <c r="G27" s="22"/>
      <c r="H27" s="22"/>
      <c r="I27" s="22"/>
      <c r="J27" s="22"/>
      <c r="K27" s="22"/>
      <c r="L27" s="70" t="s">
        <v>38</v>
      </c>
      <c r="M27" s="70"/>
      <c r="N27" s="70"/>
    </row>
  </sheetData>
  <mergeCells count="5">
    <mergeCell ref="A1:N1"/>
    <mergeCell ref="A25:C25"/>
    <mergeCell ref="A27:C27"/>
    <mergeCell ref="L25:N25"/>
    <mergeCell ref="L27:N27"/>
  </mergeCells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62"/>
  <sheetViews>
    <sheetView topLeftCell="A22" workbookViewId="0">
      <selection activeCell="C29" sqref="C29"/>
    </sheetView>
  </sheetViews>
  <sheetFormatPr defaultRowHeight="15" x14ac:dyDescent="0.25"/>
  <cols>
    <col min="1" max="1" width="3.7109375" customWidth="1"/>
    <col min="2" max="2" width="49.42578125" customWidth="1"/>
    <col min="3" max="3" width="12.140625" customWidth="1"/>
    <col min="4" max="4" width="12.7109375" customWidth="1"/>
  </cols>
  <sheetData>
    <row r="1" spans="1:8" ht="21" x14ac:dyDescent="0.35">
      <c r="A1" s="1"/>
      <c r="B1" s="66" t="s">
        <v>66</v>
      </c>
      <c r="C1" s="66"/>
      <c r="D1" s="66"/>
      <c r="E1" s="6"/>
      <c r="F1" s="6"/>
      <c r="G1" s="6"/>
      <c r="H1" s="6"/>
    </row>
    <row r="2" spans="1:8" ht="15.75" x14ac:dyDescent="0.25">
      <c r="A2" s="1"/>
      <c r="B2" s="67" t="s">
        <v>33</v>
      </c>
      <c r="C2" s="67"/>
      <c r="D2" s="67"/>
      <c r="E2" s="1"/>
      <c r="F2" s="1"/>
      <c r="G2" s="1"/>
      <c r="H2" s="1"/>
    </row>
    <row r="3" spans="1:8" ht="15.75" x14ac:dyDescent="0.25">
      <c r="A3" s="1"/>
      <c r="B3" s="66" t="s">
        <v>6</v>
      </c>
      <c r="C3" s="66"/>
      <c r="D3" s="66"/>
      <c r="E3" s="1"/>
      <c r="F3" s="1"/>
      <c r="G3" s="1"/>
      <c r="H3" s="1"/>
    </row>
    <row r="4" spans="1:8" ht="30" x14ac:dyDescent="0.25">
      <c r="A4" s="13"/>
      <c r="B4" s="27" t="s">
        <v>0</v>
      </c>
      <c r="C4" s="13" t="s">
        <v>1</v>
      </c>
      <c r="D4" s="27" t="s">
        <v>28</v>
      </c>
      <c r="E4" s="1"/>
      <c r="F4" s="1"/>
      <c r="G4" s="1"/>
      <c r="H4" s="1"/>
    </row>
    <row r="5" spans="1:8" x14ac:dyDescent="0.25">
      <c r="A5" s="29"/>
      <c r="B5" s="30" t="s">
        <v>2</v>
      </c>
      <c r="C5" s="29"/>
      <c r="D5" s="27"/>
      <c r="E5" s="1"/>
      <c r="F5" s="1"/>
      <c r="G5" s="1"/>
      <c r="H5" s="1"/>
    </row>
    <row r="6" spans="1:8" ht="30" x14ac:dyDescent="0.25">
      <c r="A6" s="29">
        <v>1</v>
      </c>
      <c r="B6" s="29" t="s">
        <v>67</v>
      </c>
      <c r="C6" s="29">
        <v>19600.259999999998</v>
      </c>
      <c r="D6" s="51">
        <f>C6</f>
        <v>19600.259999999998</v>
      </c>
      <c r="E6" s="1"/>
      <c r="F6" s="1"/>
      <c r="G6" s="1"/>
      <c r="H6" s="1"/>
    </row>
    <row r="7" spans="1:8" x14ac:dyDescent="0.25">
      <c r="A7" s="29"/>
      <c r="B7" s="30" t="s">
        <v>7</v>
      </c>
      <c r="C7" s="29"/>
      <c r="D7" s="29"/>
      <c r="E7" s="1"/>
      <c r="F7" s="1"/>
      <c r="G7" s="1"/>
      <c r="H7" s="1"/>
    </row>
    <row r="8" spans="1:8" s="1" customFormat="1" ht="30" x14ac:dyDescent="0.25">
      <c r="A8" s="29">
        <v>1</v>
      </c>
      <c r="B8" s="29" t="s">
        <v>106</v>
      </c>
      <c r="C8" s="29">
        <f>5132+3528</f>
        <v>8660</v>
      </c>
      <c r="D8" s="30"/>
    </row>
    <row r="9" spans="1:8" s="1" customFormat="1" ht="30" x14ac:dyDescent="0.25">
      <c r="A9" s="29">
        <v>2</v>
      </c>
      <c r="B9" s="29" t="s">
        <v>80</v>
      </c>
      <c r="C9" s="29">
        <v>65045.32</v>
      </c>
      <c r="D9" s="29"/>
    </row>
    <row r="10" spans="1:8" s="5" customFormat="1" x14ac:dyDescent="0.25">
      <c r="A10" s="29"/>
      <c r="B10" s="30" t="s">
        <v>74</v>
      </c>
      <c r="C10" s="30">
        <f>SUM(C8:C9)</f>
        <v>73705.320000000007</v>
      </c>
      <c r="D10" s="30">
        <f>C10+D6</f>
        <v>93305.58</v>
      </c>
    </row>
    <row r="11" spans="1:8" x14ac:dyDescent="0.25">
      <c r="A11" s="29"/>
      <c r="B11" s="30" t="s">
        <v>3</v>
      </c>
      <c r="C11" s="29"/>
      <c r="D11" s="30"/>
    </row>
    <row r="12" spans="1:8" x14ac:dyDescent="0.25">
      <c r="A12" s="29">
        <v>1</v>
      </c>
      <c r="B12" s="31" t="s">
        <v>87</v>
      </c>
      <c r="C12" s="29">
        <v>11664.1</v>
      </c>
      <c r="D12" s="30"/>
    </row>
    <row r="13" spans="1:8" s="5" customFormat="1" ht="30" x14ac:dyDescent="0.25">
      <c r="A13" s="35">
        <v>2</v>
      </c>
      <c r="B13" s="29" t="s">
        <v>88</v>
      </c>
      <c r="C13" s="35">
        <v>13081.6</v>
      </c>
      <c r="D13" s="47"/>
    </row>
    <row r="14" spans="1:8" x14ac:dyDescent="0.25">
      <c r="A14" s="35"/>
      <c r="B14" s="30" t="s">
        <v>83</v>
      </c>
      <c r="C14" s="36">
        <f>SUM(C12:C13)</f>
        <v>24745.7</v>
      </c>
      <c r="D14" s="47">
        <f>C14+D10</f>
        <v>118051.28</v>
      </c>
    </row>
    <row r="15" spans="1:8" x14ac:dyDescent="0.25">
      <c r="A15" s="35"/>
      <c r="B15" s="30" t="s">
        <v>9</v>
      </c>
      <c r="C15" s="35"/>
      <c r="D15" s="47"/>
    </row>
    <row r="16" spans="1:8" ht="30" x14ac:dyDescent="0.25">
      <c r="A16" s="35">
        <v>1</v>
      </c>
      <c r="B16" s="29" t="s">
        <v>95</v>
      </c>
      <c r="C16" s="35">
        <v>35778.839999999997</v>
      </c>
      <c r="D16" s="47"/>
    </row>
    <row r="17" spans="1:4" x14ac:dyDescent="0.25">
      <c r="A17" s="35">
        <v>2</v>
      </c>
      <c r="B17" s="29" t="s">
        <v>96</v>
      </c>
      <c r="C17" s="35">
        <v>7521.84</v>
      </c>
      <c r="D17" s="47"/>
    </row>
    <row r="18" spans="1:4" x14ac:dyDescent="0.25">
      <c r="A18" s="35"/>
      <c r="B18" s="30" t="s">
        <v>93</v>
      </c>
      <c r="C18" s="36">
        <f>SUM(C16:C17)</f>
        <v>43300.679999999993</v>
      </c>
      <c r="D18" s="47">
        <f>C18+D14</f>
        <v>161351.96</v>
      </c>
    </row>
    <row r="19" spans="1:4" x14ac:dyDescent="0.25">
      <c r="A19" s="35"/>
      <c r="B19" s="30" t="s">
        <v>10</v>
      </c>
      <c r="C19" s="35"/>
      <c r="D19" s="35"/>
    </row>
    <row r="20" spans="1:4" ht="30" x14ac:dyDescent="0.25">
      <c r="A20" s="35">
        <v>1</v>
      </c>
      <c r="B20" s="29" t="s">
        <v>107</v>
      </c>
      <c r="C20" s="35">
        <v>5929.1</v>
      </c>
      <c r="D20" s="47"/>
    </row>
    <row r="21" spans="1:4" x14ac:dyDescent="0.25">
      <c r="A21" s="35">
        <v>2</v>
      </c>
      <c r="B21" s="29" t="s">
        <v>108</v>
      </c>
      <c r="C21" s="35">
        <v>6555.4</v>
      </c>
      <c r="D21" s="35"/>
    </row>
    <row r="22" spans="1:4" x14ac:dyDescent="0.25">
      <c r="A22" s="35">
        <v>3</v>
      </c>
      <c r="B22" s="29" t="s">
        <v>109</v>
      </c>
      <c r="C22" s="35">
        <v>3877.8</v>
      </c>
      <c r="D22" s="47"/>
    </row>
    <row r="23" spans="1:4" x14ac:dyDescent="0.25">
      <c r="A23" s="35">
        <v>4</v>
      </c>
      <c r="B23" s="29" t="s">
        <v>110</v>
      </c>
      <c r="C23" s="35">
        <v>11048.5</v>
      </c>
      <c r="D23" s="36"/>
    </row>
    <row r="24" spans="1:4" x14ac:dyDescent="0.25">
      <c r="A24" s="35">
        <v>5</v>
      </c>
      <c r="B24" s="29" t="s">
        <v>111</v>
      </c>
      <c r="C24" s="35">
        <v>20821.3</v>
      </c>
      <c r="D24" s="47"/>
    </row>
    <row r="25" spans="1:4" x14ac:dyDescent="0.25">
      <c r="A25" s="35"/>
      <c r="B25" s="30" t="s">
        <v>104</v>
      </c>
      <c r="C25" s="36">
        <f>SUM(C20:C24)</f>
        <v>48232.1</v>
      </c>
      <c r="D25" s="47">
        <f>C25+D18</f>
        <v>209584.06</v>
      </c>
    </row>
    <row r="26" spans="1:4" x14ac:dyDescent="0.25">
      <c r="A26" s="35"/>
      <c r="B26" s="30" t="s">
        <v>12</v>
      </c>
      <c r="C26" s="36"/>
      <c r="D26" s="47"/>
    </row>
    <row r="27" spans="1:4" ht="30" x14ac:dyDescent="0.25">
      <c r="A27" s="35">
        <v>1</v>
      </c>
      <c r="B27" s="29" t="s">
        <v>129</v>
      </c>
      <c r="C27" s="35">
        <v>6257.7</v>
      </c>
      <c r="D27" s="47"/>
    </row>
    <row r="28" spans="1:4" ht="30" x14ac:dyDescent="0.25">
      <c r="A28" s="35">
        <v>2</v>
      </c>
      <c r="B28" s="29" t="s">
        <v>130</v>
      </c>
      <c r="C28" s="35">
        <v>6775.4</v>
      </c>
      <c r="D28" s="47"/>
    </row>
    <row r="29" spans="1:4" x14ac:dyDescent="0.25">
      <c r="A29" s="35">
        <v>3</v>
      </c>
      <c r="B29" s="29" t="s">
        <v>131</v>
      </c>
      <c r="C29" s="35">
        <v>18897.099999999999</v>
      </c>
      <c r="D29" s="35"/>
    </row>
    <row r="30" spans="1:4" x14ac:dyDescent="0.25">
      <c r="A30" s="35"/>
      <c r="B30" s="30" t="s">
        <v>125</v>
      </c>
      <c r="C30" s="36">
        <f>SUM(C27:C29)</f>
        <v>31930.199999999997</v>
      </c>
      <c r="D30" s="47">
        <f>C30+D25</f>
        <v>241514.26</v>
      </c>
    </row>
    <row r="31" spans="1:4" x14ac:dyDescent="0.25">
      <c r="A31" s="35"/>
      <c r="B31" s="30" t="s">
        <v>13</v>
      </c>
      <c r="C31" s="35"/>
      <c r="D31" s="35"/>
    </row>
    <row r="32" spans="1:4" x14ac:dyDescent="0.25">
      <c r="A32" s="35">
        <v>1</v>
      </c>
      <c r="B32" s="29" t="s">
        <v>138</v>
      </c>
      <c r="C32" s="35">
        <v>14529.8</v>
      </c>
      <c r="D32" s="47"/>
    </row>
    <row r="33" spans="1:4" x14ac:dyDescent="0.25">
      <c r="A33" s="35">
        <v>2</v>
      </c>
      <c r="B33" s="29" t="s">
        <v>139</v>
      </c>
      <c r="C33" s="35">
        <v>5644.5</v>
      </c>
      <c r="D33" s="47"/>
    </row>
    <row r="34" spans="1:4" x14ac:dyDescent="0.25">
      <c r="A34" s="35">
        <v>3</v>
      </c>
      <c r="B34" s="29" t="s">
        <v>140</v>
      </c>
      <c r="C34" s="35">
        <v>24680.67</v>
      </c>
      <c r="D34" s="35"/>
    </row>
    <row r="35" spans="1:4" x14ac:dyDescent="0.25">
      <c r="A35" s="35"/>
      <c r="B35" s="30" t="s">
        <v>136</v>
      </c>
      <c r="C35" s="36">
        <f>SUM(C32:C34)</f>
        <v>44854.97</v>
      </c>
      <c r="D35" s="47">
        <f>C35+D30</f>
        <v>286369.23</v>
      </c>
    </row>
    <row r="36" spans="1:4" x14ac:dyDescent="0.25">
      <c r="A36" s="35"/>
      <c r="B36" s="30" t="s">
        <v>14</v>
      </c>
      <c r="C36" s="35"/>
      <c r="D36" s="47"/>
    </row>
    <row r="37" spans="1:4" ht="30" x14ac:dyDescent="0.25">
      <c r="A37" s="35">
        <v>1</v>
      </c>
      <c r="B37" s="29" t="s">
        <v>148</v>
      </c>
      <c r="C37" s="35">
        <v>6902.64</v>
      </c>
      <c r="D37" s="47"/>
    </row>
    <row r="38" spans="1:4" ht="30" x14ac:dyDescent="0.25">
      <c r="A38" s="35">
        <v>2</v>
      </c>
      <c r="B38" s="29" t="s">
        <v>149</v>
      </c>
      <c r="C38" s="35">
        <v>10708.12</v>
      </c>
      <c r="D38" s="36"/>
    </row>
    <row r="39" spans="1:4" x14ac:dyDescent="0.25">
      <c r="A39" s="35"/>
      <c r="B39" s="30" t="s">
        <v>144</v>
      </c>
      <c r="C39" s="36">
        <f>SUM(C37:C38)</f>
        <v>17610.760000000002</v>
      </c>
      <c r="D39" s="47">
        <f>C39+D35</f>
        <v>303979.99</v>
      </c>
    </row>
    <row r="40" spans="1:4" x14ac:dyDescent="0.25">
      <c r="A40" s="35"/>
      <c r="B40" s="30" t="s">
        <v>15</v>
      </c>
      <c r="C40" s="36"/>
      <c r="D40" s="36"/>
    </row>
    <row r="41" spans="1:4" ht="30" x14ac:dyDescent="0.25">
      <c r="A41" s="35">
        <v>1</v>
      </c>
      <c r="B41" s="29" t="s">
        <v>161</v>
      </c>
      <c r="C41" s="35">
        <v>1308.3</v>
      </c>
      <c r="D41" s="36"/>
    </row>
    <row r="42" spans="1:4" ht="30" x14ac:dyDescent="0.25">
      <c r="A42" s="35">
        <v>2</v>
      </c>
      <c r="B42" s="29" t="s">
        <v>162</v>
      </c>
      <c r="C42" s="35">
        <v>20034.5</v>
      </c>
      <c r="D42" s="36"/>
    </row>
    <row r="43" spans="1:4" x14ac:dyDescent="0.25">
      <c r="A43" s="35">
        <v>3</v>
      </c>
      <c r="B43" s="29" t="s">
        <v>163</v>
      </c>
      <c r="C43" s="35">
        <v>4462.7</v>
      </c>
      <c r="D43" s="36"/>
    </row>
    <row r="44" spans="1:4" x14ac:dyDescent="0.25">
      <c r="A44" s="35">
        <v>4</v>
      </c>
      <c r="B44" s="30" t="s">
        <v>156</v>
      </c>
      <c r="C44" s="36">
        <f>SUM(C41:C43)</f>
        <v>25805.5</v>
      </c>
      <c r="D44" s="47">
        <f>C44+D39</f>
        <v>329785.49</v>
      </c>
    </row>
    <row r="45" spans="1:4" x14ac:dyDescent="0.25">
      <c r="A45" s="35"/>
      <c r="B45" s="30" t="s">
        <v>16</v>
      </c>
      <c r="C45" s="36"/>
      <c r="D45" s="36"/>
    </row>
    <row r="46" spans="1:4" x14ac:dyDescent="0.25">
      <c r="A46" s="35">
        <v>1</v>
      </c>
      <c r="B46" s="29" t="s">
        <v>172</v>
      </c>
      <c r="C46" s="35">
        <v>4980</v>
      </c>
      <c r="D46" s="36"/>
    </row>
    <row r="47" spans="1:4" x14ac:dyDescent="0.25">
      <c r="A47" s="35">
        <v>2</v>
      </c>
      <c r="B47" s="29" t="s">
        <v>173</v>
      </c>
      <c r="C47" s="35">
        <v>26797.7</v>
      </c>
      <c r="D47" s="36"/>
    </row>
    <row r="48" spans="1:4" x14ac:dyDescent="0.25">
      <c r="A48" s="35">
        <v>3</v>
      </c>
      <c r="B48" s="29" t="s">
        <v>174</v>
      </c>
      <c r="C48" s="35">
        <v>5442.2</v>
      </c>
      <c r="D48" s="36"/>
    </row>
    <row r="49" spans="1:4" x14ac:dyDescent="0.25">
      <c r="A49" s="35">
        <v>4</v>
      </c>
      <c r="B49" s="29" t="s">
        <v>175</v>
      </c>
      <c r="C49" s="35">
        <v>5435.24</v>
      </c>
      <c r="D49" s="36"/>
    </row>
    <row r="50" spans="1:4" ht="30" x14ac:dyDescent="0.25">
      <c r="A50" s="35">
        <v>5</v>
      </c>
      <c r="B50" s="29" t="s">
        <v>176</v>
      </c>
      <c r="C50" s="35">
        <v>77012.27</v>
      </c>
      <c r="D50" s="36"/>
    </row>
    <row r="51" spans="1:4" x14ac:dyDescent="0.25">
      <c r="A51" s="35"/>
      <c r="B51" s="30" t="s">
        <v>167</v>
      </c>
      <c r="C51" s="36">
        <f>SUM(C46:C50)</f>
        <v>119667.41</v>
      </c>
      <c r="D51" s="47">
        <f>C51+D44</f>
        <v>449452.9</v>
      </c>
    </row>
    <row r="52" spans="1:4" x14ac:dyDescent="0.25">
      <c r="A52" s="35"/>
      <c r="B52" s="30" t="s">
        <v>17</v>
      </c>
      <c r="C52" s="36"/>
      <c r="D52" s="36"/>
    </row>
    <row r="53" spans="1:4" ht="30" x14ac:dyDescent="0.25">
      <c r="A53" s="35">
        <v>1</v>
      </c>
      <c r="B53" s="29" t="s">
        <v>190</v>
      </c>
      <c r="C53" s="35">
        <v>3900.8</v>
      </c>
      <c r="D53" s="36"/>
    </row>
    <row r="54" spans="1:4" x14ac:dyDescent="0.25">
      <c r="A54" s="35">
        <v>2</v>
      </c>
      <c r="B54" s="29" t="s">
        <v>191</v>
      </c>
      <c r="C54" s="35">
        <v>4530</v>
      </c>
      <c r="D54" s="36"/>
    </row>
    <row r="55" spans="1:4" x14ac:dyDescent="0.25">
      <c r="A55" s="35">
        <v>3</v>
      </c>
      <c r="B55" s="29" t="s">
        <v>192</v>
      </c>
      <c r="C55" s="35">
        <v>14460</v>
      </c>
      <c r="D55" s="36"/>
    </row>
    <row r="56" spans="1:4" x14ac:dyDescent="0.25">
      <c r="A56" s="35"/>
      <c r="B56" s="30" t="s">
        <v>183</v>
      </c>
      <c r="C56" s="36">
        <f>SUM(C53:C55)</f>
        <v>22890.799999999999</v>
      </c>
      <c r="D56" s="47">
        <f>C56+D51</f>
        <v>472343.7</v>
      </c>
    </row>
    <row r="57" spans="1:4" x14ac:dyDescent="0.25">
      <c r="A57" s="35"/>
      <c r="B57" s="30"/>
      <c r="C57" s="36"/>
      <c r="D57" s="36"/>
    </row>
    <row r="58" spans="1:4" x14ac:dyDescent="0.25">
      <c r="A58" s="35"/>
      <c r="B58" s="30"/>
      <c r="C58" s="36"/>
      <c r="D58" s="36"/>
    </row>
    <row r="59" spans="1:4" x14ac:dyDescent="0.25">
      <c r="A59" s="35"/>
      <c r="B59" s="30"/>
      <c r="C59" s="36"/>
      <c r="D59" s="36"/>
    </row>
    <row r="60" spans="1:4" x14ac:dyDescent="0.25">
      <c r="A60" s="35"/>
      <c r="B60" s="29"/>
      <c r="C60" s="35"/>
      <c r="D60" s="35"/>
    </row>
    <row r="61" spans="1:4" x14ac:dyDescent="0.25">
      <c r="A61" s="35"/>
      <c r="B61" s="30"/>
      <c r="C61" s="36"/>
      <c r="D61" s="36"/>
    </row>
    <row r="62" spans="1:4" x14ac:dyDescent="0.25">
      <c r="A62" s="33"/>
      <c r="B62" s="33"/>
      <c r="C62" s="33"/>
      <c r="D62" s="33"/>
    </row>
  </sheetData>
  <mergeCells count="3">
    <mergeCell ref="B2:D2"/>
    <mergeCell ref="B3:D3"/>
    <mergeCell ref="B1:D1"/>
  </mergeCells>
  <phoneticPr fontId="12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39"/>
  <sheetViews>
    <sheetView workbookViewId="0">
      <selection activeCell="B16" sqref="B16"/>
    </sheetView>
  </sheetViews>
  <sheetFormatPr defaultRowHeight="15" x14ac:dyDescent="0.25"/>
  <cols>
    <col min="1" max="1" width="5.28515625" customWidth="1"/>
    <col min="2" max="2" width="44.7109375" customWidth="1"/>
    <col min="3" max="3" width="10.5703125" customWidth="1"/>
    <col min="4" max="4" width="11.42578125" customWidth="1"/>
  </cols>
  <sheetData>
    <row r="1" spans="1:4" ht="15.75" x14ac:dyDescent="0.25">
      <c r="A1" s="1"/>
      <c r="B1" s="66" t="s">
        <v>66</v>
      </c>
      <c r="C1" s="66"/>
      <c r="D1" s="66"/>
    </row>
    <row r="2" spans="1:4" ht="15.75" x14ac:dyDescent="0.25">
      <c r="A2" s="1"/>
      <c r="B2" s="67" t="s">
        <v>33</v>
      </c>
      <c r="C2" s="67"/>
      <c r="D2" s="67"/>
    </row>
    <row r="3" spans="1:4" ht="15.75" x14ac:dyDescent="0.25">
      <c r="A3" s="1"/>
      <c r="B3" s="66" t="s">
        <v>40</v>
      </c>
      <c r="C3" s="66"/>
      <c r="D3" s="66"/>
    </row>
    <row r="4" spans="1:4" ht="30" x14ac:dyDescent="0.25">
      <c r="A4" s="13"/>
      <c r="B4" s="27" t="s">
        <v>0</v>
      </c>
      <c r="C4" s="13" t="s">
        <v>1</v>
      </c>
      <c r="D4" s="27" t="s">
        <v>28</v>
      </c>
    </row>
    <row r="5" spans="1:4" x14ac:dyDescent="0.25">
      <c r="A5" s="29"/>
      <c r="B5" s="49" t="s">
        <v>10</v>
      </c>
      <c r="C5" s="29"/>
      <c r="D5" s="50"/>
    </row>
    <row r="6" spans="1:4" x14ac:dyDescent="0.25">
      <c r="A6" s="29">
        <v>1</v>
      </c>
      <c r="B6" s="31" t="s">
        <v>116</v>
      </c>
      <c r="C6" s="29">
        <v>9168</v>
      </c>
      <c r="D6" s="51">
        <f>C6</f>
        <v>9168</v>
      </c>
    </row>
    <row r="7" spans="1:4" x14ac:dyDescent="0.25">
      <c r="A7" s="29"/>
      <c r="B7" s="49" t="s">
        <v>11</v>
      </c>
      <c r="C7" s="29"/>
      <c r="D7" s="29"/>
    </row>
    <row r="8" spans="1:4" x14ac:dyDescent="0.25">
      <c r="A8" s="29">
        <v>1</v>
      </c>
      <c r="B8" s="31" t="s">
        <v>122</v>
      </c>
      <c r="C8" s="64">
        <f>5079.87+9516.7+3195.6</f>
        <v>17792.169999999998</v>
      </c>
      <c r="D8" s="30"/>
    </row>
    <row r="9" spans="1:4" x14ac:dyDescent="0.25">
      <c r="A9" s="29"/>
      <c r="B9" s="30" t="s">
        <v>119</v>
      </c>
      <c r="C9" s="30">
        <f>SUM(C8:C8)</f>
        <v>17792.169999999998</v>
      </c>
      <c r="D9" s="62">
        <f>C9+D6</f>
        <v>26960.17</v>
      </c>
    </row>
    <row r="10" spans="1:4" x14ac:dyDescent="0.25">
      <c r="A10" s="29"/>
      <c r="B10" s="59" t="s">
        <v>12</v>
      </c>
      <c r="C10" s="29"/>
      <c r="D10" s="52"/>
    </row>
    <row r="11" spans="1:4" x14ac:dyDescent="0.25">
      <c r="A11" s="29">
        <v>1</v>
      </c>
      <c r="B11" s="48" t="s">
        <v>127</v>
      </c>
      <c r="C11" s="30">
        <v>622.5</v>
      </c>
      <c r="D11" s="62">
        <f>C11+D9</f>
        <v>27582.67</v>
      </c>
    </row>
    <row r="12" spans="1:4" x14ac:dyDescent="0.25">
      <c r="A12" s="29"/>
      <c r="B12" s="59" t="s">
        <v>13</v>
      </c>
      <c r="C12" s="30"/>
      <c r="D12" s="62"/>
    </row>
    <row r="13" spans="1:4" x14ac:dyDescent="0.25">
      <c r="A13" s="35">
        <v>1</v>
      </c>
      <c r="B13" s="48" t="s">
        <v>122</v>
      </c>
      <c r="C13" s="35">
        <v>8294.6</v>
      </c>
      <c r="D13" s="47">
        <f>C13+D11</f>
        <v>35877.269999999997</v>
      </c>
    </row>
    <row r="14" spans="1:4" x14ac:dyDescent="0.25">
      <c r="A14" s="35"/>
      <c r="B14" s="30" t="s">
        <v>16</v>
      </c>
      <c r="C14" s="35"/>
      <c r="D14" s="47"/>
    </row>
    <row r="15" spans="1:4" x14ac:dyDescent="0.25">
      <c r="A15" s="35">
        <v>1</v>
      </c>
      <c r="B15" s="29" t="s">
        <v>127</v>
      </c>
      <c r="C15" s="35">
        <v>800.3</v>
      </c>
      <c r="D15" s="47">
        <f>C15+D13</f>
        <v>36677.57</v>
      </c>
    </row>
    <row r="16" spans="1:4" x14ac:dyDescent="0.25">
      <c r="A16" s="35"/>
      <c r="B16" s="29"/>
      <c r="C16" s="35"/>
      <c r="D16" s="47"/>
    </row>
    <row r="17" spans="1:4" x14ac:dyDescent="0.25">
      <c r="A17" s="35"/>
      <c r="B17" s="30"/>
      <c r="C17" s="36"/>
      <c r="D17" s="47"/>
    </row>
    <row r="18" spans="1:4" x14ac:dyDescent="0.25">
      <c r="A18" s="36"/>
      <c r="B18" s="30"/>
      <c r="C18" s="36"/>
      <c r="D18" s="47"/>
    </row>
    <row r="19" spans="1:4" x14ac:dyDescent="0.25">
      <c r="A19" s="36"/>
      <c r="B19" s="30"/>
      <c r="C19" s="36"/>
      <c r="D19" s="47"/>
    </row>
    <row r="20" spans="1:4" x14ac:dyDescent="0.25">
      <c r="A20" s="35"/>
      <c r="B20" s="29"/>
      <c r="C20" s="35"/>
      <c r="D20" s="36"/>
    </row>
    <row r="21" spans="1:4" x14ac:dyDescent="0.25">
      <c r="A21" s="35"/>
      <c r="B21" s="30"/>
      <c r="C21" s="35"/>
      <c r="D21" s="36"/>
    </row>
    <row r="22" spans="1:4" x14ac:dyDescent="0.25">
      <c r="A22" s="35"/>
      <c r="B22" s="29"/>
      <c r="C22" s="36"/>
      <c r="D22" s="36"/>
    </row>
    <row r="23" spans="1:4" x14ac:dyDescent="0.25">
      <c r="A23" s="35"/>
      <c r="B23" s="30"/>
      <c r="C23" s="36"/>
      <c r="D23" s="36"/>
    </row>
    <row r="24" spans="1:4" x14ac:dyDescent="0.25">
      <c r="A24" s="35"/>
      <c r="B24" s="29"/>
      <c r="C24" s="36"/>
      <c r="D24" s="36"/>
    </row>
    <row r="25" spans="1:4" x14ac:dyDescent="0.25">
      <c r="A25" s="35"/>
      <c r="B25" s="29"/>
      <c r="C25" s="36"/>
      <c r="D25" s="36"/>
    </row>
    <row r="26" spans="1:4" x14ac:dyDescent="0.25">
      <c r="A26" s="35"/>
      <c r="B26" s="29"/>
      <c r="C26" s="36"/>
      <c r="D26" s="36"/>
    </row>
    <row r="27" spans="1:4" x14ac:dyDescent="0.25">
      <c r="A27" s="35"/>
      <c r="B27" s="30"/>
      <c r="C27" s="36"/>
      <c r="D27" s="47"/>
    </row>
    <row r="28" spans="1:4" x14ac:dyDescent="0.25">
      <c r="A28" s="35"/>
      <c r="B28" s="30"/>
      <c r="C28" s="36"/>
      <c r="D28" s="47"/>
    </row>
    <row r="29" spans="1:4" x14ac:dyDescent="0.25">
      <c r="A29" s="35"/>
      <c r="B29" s="30"/>
      <c r="C29" s="36"/>
      <c r="D29" s="47"/>
    </row>
    <row r="30" spans="1:4" x14ac:dyDescent="0.25">
      <c r="A30" s="35"/>
      <c r="B30" s="30"/>
      <c r="C30" s="36"/>
      <c r="D30" s="47"/>
    </row>
    <row r="31" spans="1:4" x14ac:dyDescent="0.25">
      <c r="A31" s="35"/>
      <c r="B31" s="30"/>
      <c r="C31" s="36"/>
      <c r="D31" s="47"/>
    </row>
    <row r="32" spans="1:4" x14ac:dyDescent="0.25">
      <c r="A32" s="35"/>
      <c r="B32" s="30"/>
      <c r="C32" s="35"/>
      <c r="D32" s="35"/>
    </row>
    <row r="33" spans="1:4" x14ac:dyDescent="0.25">
      <c r="A33" s="35"/>
      <c r="B33" s="29"/>
      <c r="C33" s="35"/>
      <c r="D33" s="47"/>
    </row>
    <row r="34" spans="1:4" x14ac:dyDescent="0.25">
      <c r="A34" s="35"/>
      <c r="B34" s="30"/>
      <c r="C34" s="36"/>
      <c r="D34" s="36"/>
    </row>
    <row r="35" spans="1:4" x14ac:dyDescent="0.25">
      <c r="A35" s="35"/>
      <c r="B35" s="29"/>
      <c r="C35" s="35"/>
      <c r="D35" s="36"/>
    </row>
    <row r="36" spans="1:4" x14ac:dyDescent="0.25">
      <c r="A36" s="33"/>
      <c r="B36" s="33"/>
      <c r="C36" s="33"/>
      <c r="D36" s="33"/>
    </row>
    <row r="37" spans="1:4" x14ac:dyDescent="0.25">
      <c r="A37" s="33"/>
      <c r="B37" s="33"/>
      <c r="C37" s="33"/>
      <c r="D37" s="33"/>
    </row>
    <row r="38" spans="1:4" x14ac:dyDescent="0.25">
      <c r="A38" s="33"/>
      <c r="B38" s="33"/>
      <c r="C38" s="33"/>
      <c r="D38" s="33"/>
    </row>
    <row r="39" spans="1:4" x14ac:dyDescent="0.25">
      <c r="A39" s="33"/>
      <c r="B39" s="33"/>
      <c r="C39" s="33"/>
      <c r="D39" s="33"/>
    </row>
  </sheetData>
  <mergeCells count="3">
    <mergeCell ref="B1:D1"/>
    <mergeCell ref="B2:D2"/>
    <mergeCell ref="B3:D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ТО ин.оборуд.</vt:lpstr>
      <vt:lpstr>ТО конструкт.эл.</vt:lpstr>
      <vt:lpstr>ТО эл.оборуд.</vt:lpstr>
      <vt:lpstr>ТР конструкт.эл</vt:lpstr>
      <vt:lpstr>ТР эл.оборуд.</vt:lpstr>
      <vt:lpstr>Лиц. счет. Св. расчет</vt:lpstr>
      <vt:lpstr>ТР инж.об.</vt:lpstr>
      <vt:lpstr>Дополн.работы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Сметанкина</cp:lastModifiedBy>
  <cp:lastPrinted>2026-02-04T02:08:07Z</cp:lastPrinted>
  <dcterms:created xsi:type="dcterms:W3CDTF">2011-07-25T05:21:17Z</dcterms:created>
  <dcterms:modified xsi:type="dcterms:W3CDTF">2026-02-04T02:26:52Z</dcterms:modified>
</cp:coreProperties>
</file>