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5 г\Лицевые счета\Советская\"/>
    </mc:Choice>
  </mc:AlternateContent>
  <xr:revisionPtr revIDLastSave="0" documentId="13_ncr:1_{933331FA-D650-4807-B64D-0DBA4EAE2415}" xr6:coauthVersionLast="47" xr6:coauthVersionMax="47" xr10:uidLastSave="{00000000-0000-0000-0000-000000000000}"/>
  <bookViews>
    <workbookView xWindow="-120" yWindow="-120" windowWidth="29040" windowHeight="15840" tabRatio="749" activeTab="5" xr2:uid="{00000000-000D-0000-FFFF-FFFF00000000}"/>
  </bookViews>
  <sheets>
    <sheet name="ТО ин.оборуд." sheetId="1" r:id="rId1"/>
    <sheet name="ТО эл.оборуд." sheetId="6" r:id="rId2"/>
    <sheet name="ТО конструкт.эл." sheetId="2" r:id="rId3"/>
    <sheet name="ТР конструкт.эл" sheetId="3" r:id="rId4"/>
    <sheet name="ТР эл.оборуд." sheetId="7" r:id="rId5"/>
    <sheet name="ТР инж.об." sheetId="4" r:id="rId6"/>
    <sheet name="Лиц.счет. Св. расчет" sheetId="5" r:id="rId7"/>
    <sheet name="дополн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4" l="1"/>
  <c r="D18" i="2"/>
  <c r="D67" i="1"/>
  <c r="C67" i="1"/>
  <c r="D25" i="9"/>
  <c r="D14" i="3"/>
  <c r="D24" i="4"/>
  <c r="D16" i="2"/>
  <c r="D12" i="6"/>
  <c r="D62" i="1"/>
  <c r="C62" i="1"/>
  <c r="D22" i="4"/>
  <c r="D23" i="9"/>
  <c r="D56" i="1"/>
  <c r="C56" i="1"/>
  <c r="D20" i="4"/>
  <c r="D50" i="1"/>
  <c r="C50" i="1"/>
  <c r="D21" i="9"/>
  <c r="C21" i="9"/>
  <c r="D10" i="6"/>
  <c r="D45" i="1"/>
  <c r="C45" i="1"/>
  <c r="D17" i="9"/>
  <c r="C17" i="9"/>
  <c r="D12" i="3"/>
  <c r="D8" i="7"/>
  <c r="C8" i="7"/>
  <c r="D40" i="1"/>
  <c r="C40" i="1"/>
  <c r="C12" i="9"/>
  <c r="C36" i="1"/>
  <c r="C12" i="4"/>
  <c r="C16" i="4" s="1"/>
  <c r="C31" i="1"/>
  <c r="C30" i="1"/>
  <c r="C26" i="1"/>
  <c r="C9" i="4"/>
  <c r="D9" i="4" s="1"/>
  <c r="C22" i="1"/>
  <c r="D8" i="3"/>
  <c r="D10" i="3" s="1"/>
  <c r="C8" i="3"/>
  <c r="C16" i="5"/>
  <c r="C10" i="2"/>
  <c r="D10" i="2" s="1"/>
  <c r="D12" i="2" s="1"/>
  <c r="D14" i="2" s="1"/>
  <c r="C17" i="1"/>
  <c r="D6" i="9"/>
  <c r="D8" i="9" s="1"/>
  <c r="D12" i="9" s="1"/>
  <c r="D6" i="2"/>
  <c r="C6" i="2"/>
  <c r="D6" i="6"/>
  <c r="D8" i="6" s="1"/>
  <c r="C9" i="1"/>
  <c r="C8" i="1"/>
  <c r="C12" i="1" s="1"/>
  <c r="D12" i="1" s="1"/>
  <c r="B9" i="5"/>
  <c r="D26" i="1" l="1"/>
  <c r="D31" i="1" s="1"/>
  <c r="D36" i="1" s="1"/>
  <c r="D17" i="1"/>
  <c r="D22" i="1" s="1"/>
  <c r="D16" i="4"/>
  <c r="D18" i="4" s="1"/>
  <c r="L14" i="5"/>
  <c r="L9" i="5"/>
  <c r="L4" i="5"/>
  <c r="K14" i="5" l="1"/>
  <c r="I19" i="5" l="1"/>
  <c r="D19" i="5"/>
  <c r="D14" i="5" l="1"/>
  <c r="E14" i="5"/>
  <c r="J14" i="5" l="1"/>
  <c r="N17" i="5"/>
  <c r="N10" i="5"/>
  <c r="N11" i="5"/>
  <c r="N15" i="5"/>
  <c r="I14" i="5"/>
  <c r="G14" i="5"/>
  <c r="H14" i="5"/>
  <c r="F14" i="5"/>
  <c r="D4" i="5"/>
  <c r="D9" i="5"/>
  <c r="E4" i="5"/>
  <c r="M4" i="5"/>
  <c r="K4" i="5"/>
  <c r="J4" i="5"/>
  <c r="I4" i="5"/>
  <c r="H4" i="5"/>
  <c r="G4" i="5"/>
  <c r="F4" i="5"/>
  <c r="C4" i="5"/>
  <c r="B4" i="5"/>
  <c r="F9" i="5"/>
  <c r="K9" i="5"/>
  <c r="K19" i="5"/>
  <c r="C9" i="5"/>
  <c r="N23" i="5"/>
  <c r="N22" i="5"/>
  <c r="N21" i="5"/>
  <c r="N20" i="5"/>
  <c r="N18" i="5"/>
  <c r="N16" i="5"/>
  <c r="N13" i="5"/>
  <c r="N12" i="5"/>
  <c r="N8" i="5"/>
  <c r="N6" i="5"/>
  <c r="N5" i="5"/>
  <c r="M19" i="5"/>
  <c r="L19" i="5"/>
  <c r="L24" i="5" s="1"/>
  <c r="J19" i="5"/>
  <c r="H19" i="5"/>
  <c r="G19" i="5"/>
  <c r="F19" i="5"/>
  <c r="E19" i="5"/>
  <c r="C19" i="5"/>
  <c r="B19" i="5"/>
  <c r="M14" i="5"/>
  <c r="C14" i="5"/>
  <c r="B14" i="5"/>
  <c r="M9" i="5"/>
  <c r="J9" i="5"/>
  <c r="I9" i="5"/>
  <c r="H9" i="5"/>
  <c r="G9" i="5"/>
  <c r="E9" i="5"/>
  <c r="B24" i="5" l="1"/>
  <c r="N14" i="5"/>
  <c r="I24" i="5"/>
  <c r="K24" i="5"/>
  <c r="G24" i="5"/>
  <c r="M24" i="5"/>
  <c r="D24" i="5"/>
  <c r="J24" i="5"/>
  <c r="H24" i="5"/>
  <c r="F24" i="5"/>
  <c r="E24" i="5"/>
  <c r="N4" i="5"/>
  <c r="C24" i="5"/>
  <c r="N9" i="5"/>
  <c r="N19" i="5"/>
  <c r="N24" i="5" l="1"/>
</calcChain>
</file>

<file path=xl/sharedStrings.xml><?xml version="1.0" encoding="utf-8"?>
<sst xmlns="http://schemas.openxmlformats.org/spreadsheetml/2006/main" count="221" uniqueCount="114">
  <si>
    <t>Перечень работ</t>
  </si>
  <si>
    <t>Сумма</t>
  </si>
  <si>
    <t>Январь</t>
  </si>
  <si>
    <t>Март</t>
  </si>
  <si>
    <t>Советская, 3б</t>
  </si>
  <si>
    <t xml:space="preserve">1.Техническое обслуживание инженерного оборудования </t>
  </si>
  <si>
    <t>Советская 3б</t>
  </si>
  <si>
    <t xml:space="preserve">2.Техническое обслуживание конструктивных элементов </t>
  </si>
  <si>
    <t>Февраль</t>
  </si>
  <si>
    <t>4. Текущий ремонт инженерного оборудования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</si>
  <si>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</si>
  <si>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</si>
  <si>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</si>
  <si>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</si>
  <si>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</si>
  <si>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</si>
  <si>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</si>
  <si>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</si>
  <si>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</si>
  <si>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</si>
  <si>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2. Техническое обслуживание: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</si>
  <si>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</si>
  <si>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</si>
  <si>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</si>
  <si>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</si>
  <si>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</si>
  <si>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Кудин Ю.С.</t>
  </si>
  <si>
    <t>2.Техническое обслуживание электрооборудования</t>
  </si>
  <si>
    <t>-эл.оборудования</t>
  </si>
  <si>
    <t>Текущий ремонт электрооборудования</t>
  </si>
  <si>
    <t>3. Текущий ремонт конструктивных элементов</t>
  </si>
  <si>
    <t>Дополнительные работы</t>
  </si>
  <si>
    <t>4.Дополнительные работы</t>
  </si>
  <si>
    <t>1. Содержание общ. имущества:</t>
  </si>
  <si>
    <t xml:space="preserve">  - санитарная уборка лестничных клеток</t>
  </si>
  <si>
    <t>уборка придомовой территории</t>
  </si>
  <si>
    <t>Очистка дорог</t>
  </si>
  <si>
    <t xml:space="preserve">  - инженерное оборудование</t>
  </si>
  <si>
    <t xml:space="preserve">  - конструктивные элементы</t>
  </si>
  <si>
    <t>-эл.оборудование</t>
  </si>
  <si>
    <t xml:space="preserve">  - АДС</t>
  </si>
  <si>
    <t>5.ОДН:</t>
  </si>
  <si>
    <t>ХВС</t>
  </si>
  <si>
    <t>ГВС</t>
  </si>
  <si>
    <t>электроэнергия</t>
  </si>
  <si>
    <t>Техобслуживание и снятие показаний общедомового теплосчетчика</t>
  </si>
  <si>
    <t>7. Расходы по содержанию УК</t>
  </si>
  <si>
    <t>Директор ООО УК "Аркада"</t>
  </si>
  <si>
    <t>Итого за январь</t>
  </si>
  <si>
    <t>Дезинфекция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</si>
  <si>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</si>
  <si>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Уборка снежных шапок и сосулек с крыши</t>
  </si>
  <si>
    <t>Прочистка канализации в подвале</t>
  </si>
  <si>
    <t>Дератизация</t>
  </si>
  <si>
    <t>Лицевой счет. Сводный расчет  2025г</t>
  </si>
  <si>
    <t>Лицевой счёт  2025г</t>
  </si>
  <si>
    <t>Прочистка фильтров в теплоузле</t>
  </si>
  <si>
    <t>Отогрев канализационных труб на крыше</t>
  </si>
  <si>
    <t>Замена стояка отопления квартира №8</t>
  </si>
  <si>
    <t>Демонтаж монтаж светодиодного светильника подъезд №1  2 этаж</t>
  </si>
  <si>
    <t>Лицевой счёт 2025г</t>
  </si>
  <si>
    <t>Итого за февраль</t>
  </si>
  <si>
    <t xml:space="preserve">Очистка куржаков на крыше </t>
  </si>
  <si>
    <t>Уборка снежных шапок и наледи с крыши</t>
  </si>
  <si>
    <t>Монтаж провода для домофона и трубки квартира №15</t>
  </si>
  <si>
    <t>Замена доводчика входной двери подъезд №3</t>
  </si>
  <si>
    <t>Итого за март</t>
  </si>
  <si>
    <t>Установка стекла в электрощит подключение домофона в эл.розетку</t>
  </si>
  <si>
    <t>Замена стояка отопления аварийно квартира №10</t>
  </si>
  <si>
    <t>Замена стояка отопления в кухне квартира №52,56</t>
  </si>
  <si>
    <t>Замена отопительных приборов в спальне квартира №3</t>
  </si>
  <si>
    <t>Итого за апрель</t>
  </si>
  <si>
    <t>Установка подъездных сливов</t>
  </si>
  <si>
    <t>Отключение отопления</t>
  </si>
  <si>
    <t>Итого за май</t>
  </si>
  <si>
    <t>Работы ППР</t>
  </si>
  <si>
    <t>Скос травы на придомовой территории</t>
  </si>
  <si>
    <t>Ремонт системы отопления квартира №60,64,68</t>
  </si>
  <si>
    <t>Замена стояков отопления квартира №52</t>
  </si>
  <si>
    <t xml:space="preserve">Замена кранов на стояках отопления в подвале </t>
  </si>
  <si>
    <t>Замена стояков отопления квартира №60,64</t>
  </si>
  <si>
    <t>Обход подвала на предмет утечек</t>
  </si>
  <si>
    <t>Итого за июнь</t>
  </si>
  <si>
    <t>Прочистка и осмотр вентиляции квартира №24</t>
  </si>
  <si>
    <t>Спил березы возле подъезда</t>
  </si>
  <si>
    <t>Спил рябины возле подъзеда</t>
  </si>
  <si>
    <t>Замена отопительного прибора и стояка отопления квартира №32,39</t>
  </si>
  <si>
    <t>Итого за июль</t>
  </si>
  <si>
    <t>Демонтаж монтаж фасадного освещения подъезд №3</t>
  </si>
  <si>
    <t>Автовышка 2 часа</t>
  </si>
  <si>
    <t>Замена блока питания домофона КС-2006 подъезд №4</t>
  </si>
  <si>
    <t xml:space="preserve">Уборка крупногабаритного мусора </t>
  </si>
  <si>
    <t>Дезинсекция</t>
  </si>
  <si>
    <t>Замена участка трубы на стояке ГВС квартира №46</t>
  </si>
  <si>
    <t>Итого за август</t>
  </si>
  <si>
    <t>Демонтаж монтаж светодиодного светильника подъезд №4  5 этаж</t>
  </si>
  <si>
    <t>Покраска скамеек подъезд №1,2,3,4</t>
  </si>
  <si>
    <t>Прочистка стояка канализации в подвале до колодца подъезд №1</t>
  </si>
  <si>
    <t>Итого за сентябрь</t>
  </si>
  <si>
    <t>Замена участка трубы на стояке ГВС квартира №29</t>
  </si>
  <si>
    <t>Прочистка стояка канализации квартира №52</t>
  </si>
  <si>
    <t>Устранение течи на стояках ГВС ХВС на кухнеквартира №1</t>
  </si>
  <si>
    <t>Итого за октябрь</t>
  </si>
  <si>
    <t>Установка запорной арматуры. Замена участка трубы на стояке отопления квартира №61</t>
  </si>
  <si>
    <t>Устранение течи на стояке отопления квартира №49</t>
  </si>
  <si>
    <t>Прочистка канализации квартира №52</t>
  </si>
  <si>
    <t>Итого за ноябрь</t>
  </si>
  <si>
    <t>Демонтаж сливов с подъездных козырьков</t>
  </si>
  <si>
    <t>Замена отопительного прибора квартира №33</t>
  </si>
  <si>
    <t>Замена панели домофона КС 2006 в подъезде №3</t>
  </si>
  <si>
    <t>Замена прокладок на ПРЭМ</t>
  </si>
  <si>
    <t>Итого за декабрь</t>
  </si>
  <si>
    <t>Уборка сосулек и снежных шапок с крыши</t>
  </si>
  <si>
    <t>Установка кранов на стояки отопления квартира №64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</si>
</sst>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2" xfId="0" applyFont="1" applyBorder="1"/>
    <xf numFmtId="0" fontId="1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horizontal="center" wrapText="1"/>
    </xf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2" fontId="1" fillId="0" borderId="1" xfId="0" applyNumberFormat="1" applyFont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6" fillId="0" borderId="1" xfId="0" applyFont="1" applyBorder="1"/>
    <xf numFmtId="0" fontId="7" fillId="0" borderId="1" xfId="0" applyFont="1" applyBorder="1"/>
    <xf numFmtId="2" fontId="7" fillId="0" borderId="1" xfId="0" applyNumberFormat="1" applyFont="1" applyBorder="1" applyAlignment="1">
      <alignment wrapText="1"/>
    </xf>
    <xf numFmtId="2" fontId="6" fillId="0" borderId="1" xfId="0" applyNumberFormat="1" applyFont="1" applyBorder="1" applyAlignment="1">
      <alignment wrapText="1"/>
    </xf>
    <xf numFmtId="2" fontId="7" fillId="0" borderId="1" xfId="0" applyNumberFormat="1" applyFont="1" applyBorder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/>
    <xf numFmtId="0" fontId="1" fillId="0" borderId="1" xfId="0" applyFont="1" applyBorder="1" applyAlignment="1">
      <alignment horizontal="left" wrapText="1"/>
    </xf>
    <xf numFmtId="0" fontId="8" fillId="2" borderId="1" xfId="0" applyFont="1" applyFill="1" applyBorder="1"/>
    <xf numFmtId="0" fontId="0" fillId="2" borderId="1" xfId="0" applyFill="1" applyBorder="1"/>
    <xf numFmtId="49" fontId="0" fillId="0" borderId="1" xfId="0" applyNumberFormat="1" applyBorder="1" applyAlignment="1">
      <alignment horizontal="left" wrapText="1"/>
    </xf>
    <xf numFmtId="49" fontId="1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0" xfId="0" applyFont="1"/>
    <xf numFmtId="0" fontId="9" fillId="0" borderId="1" xfId="0" applyFont="1" applyBorder="1"/>
    <xf numFmtId="0" fontId="0" fillId="0" borderId="0" xfId="0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3" fillId="0" borderId="1" xfId="0" applyFont="1" applyBorder="1"/>
    <xf numFmtId="0" fontId="7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4"/>
  <sheetViews>
    <sheetView topLeftCell="A49" workbookViewId="0">
      <selection activeCell="D68" sqref="D68"/>
    </sheetView>
  </sheetViews>
  <sheetFormatPr defaultRowHeight="15" x14ac:dyDescent="0.25"/>
  <cols>
    <col min="1" max="1" width="4.7109375" customWidth="1"/>
    <col min="2" max="2" width="49.28515625" customWidth="1"/>
    <col min="3" max="3" width="10.42578125" customWidth="1"/>
    <col min="4" max="4" width="13.140625" customWidth="1"/>
  </cols>
  <sheetData>
    <row r="1" spans="1:7" ht="21" x14ac:dyDescent="0.35">
      <c r="A1" s="4"/>
      <c r="B1" s="50" t="s">
        <v>55</v>
      </c>
      <c r="C1" s="50"/>
      <c r="D1" s="50"/>
      <c r="E1" s="7"/>
      <c r="F1" s="7"/>
      <c r="G1" s="7"/>
    </row>
    <row r="2" spans="1:7" x14ac:dyDescent="0.25">
      <c r="A2" s="4"/>
      <c r="B2" s="5" t="s">
        <v>4</v>
      </c>
      <c r="C2" s="4"/>
      <c r="D2" s="4"/>
      <c r="E2" s="4"/>
      <c r="F2" s="4"/>
      <c r="G2" s="4"/>
    </row>
    <row r="3" spans="1:7" ht="20.100000000000001" customHeight="1" x14ac:dyDescent="0.25">
      <c r="A3" s="4"/>
      <c r="B3" s="49" t="s">
        <v>5</v>
      </c>
      <c r="C3" s="49"/>
      <c r="D3" s="49"/>
      <c r="E3" s="4"/>
      <c r="F3" s="4"/>
      <c r="G3" s="4"/>
    </row>
    <row r="4" spans="1:7" ht="16.5" customHeight="1" x14ac:dyDescent="0.25">
      <c r="A4" s="14"/>
      <c r="B4" s="21" t="s">
        <v>0</v>
      </c>
      <c r="C4" s="21" t="s">
        <v>1</v>
      </c>
      <c r="D4" s="21" t="s">
        <v>25</v>
      </c>
      <c r="E4" s="4"/>
      <c r="F4" s="4"/>
      <c r="G4" s="4"/>
    </row>
    <row r="5" spans="1:7" ht="16.5" customHeight="1" x14ac:dyDescent="0.25">
      <c r="A5" s="14"/>
      <c r="B5" s="34" t="s">
        <v>2</v>
      </c>
      <c r="C5" s="21"/>
      <c r="D5" s="21"/>
      <c r="E5" s="4"/>
      <c r="F5" s="4"/>
      <c r="G5" s="4"/>
    </row>
    <row r="6" spans="1:7" ht="30" customHeight="1" x14ac:dyDescent="0.25">
      <c r="A6" s="14">
        <v>1</v>
      </c>
      <c r="B6" s="24" t="s">
        <v>45</v>
      </c>
      <c r="C6" s="21">
        <v>1223.92</v>
      </c>
      <c r="D6" s="21"/>
      <c r="E6" s="4"/>
      <c r="F6" s="4"/>
      <c r="G6" s="4"/>
    </row>
    <row r="7" spans="1:7" ht="60" x14ac:dyDescent="0.25">
      <c r="A7" s="14">
        <v>2</v>
      </c>
      <c r="B7" s="24" t="s">
        <v>50</v>
      </c>
      <c r="C7" s="43">
        <v>935</v>
      </c>
      <c r="D7" s="21"/>
      <c r="E7" s="4"/>
      <c r="F7" s="4"/>
      <c r="G7" s="4"/>
    </row>
    <row r="8" spans="1:7" x14ac:dyDescent="0.25">
      <c r="A8" s="14">
        <v>3</v>
      </c>
      <c r="B8" s="24" t="s">
        <v>52</v>
      </c>
      <c r="C8" s="43">
        <f>14940+14940</f>
        <v>29880</v>
      </c>
      <c r="D8" s="21"/>
      <c r="E8" s="4"/>
      <c r="F8" s="4"/>
      <c r="G8" s="4"/>
    </row>
    <row r="9" spans="1:7" x14ac:dyDescent="0.25">
      <c r="A9" s="14">
        <v>4</v>
      </c>
      <c r="B9" s="24" t="s">
        <v>56</v>
      </c>
      <c r="C9" s="43">
        <f>6640+415</f>
        <v>7055</v>
      </c>
      <c r="D9" s="47"/>
      <c r="E9" s="4"/>
      <c r="F9" s="4"/>
      <c r="G9" s="4"/>
    </row>
    <row r="10" spans="1:7" x14ac:dyDescent="0.25">
      <c r="A10" s="14">
        <v>5</v>
      </c>
      <c r="B10" s="18" t="s">
        <v>57</v>
      </c>
      <c r="C10" s="21">
        <v>2556.6</v>
      </c>
      <c r="D10" s="21"/>
      <c r="E10" s="4"/>
      <c r="F10" s="4"/>
      <c r="G10" s="4"/>
    </row>
    <row r="11" spans="1:7" x14ac:dyDescent="0.25">
      <c r="A11" s="14">
        <v>6</v>
      </c>
      <c r="B11" s="24" t="s">
        <v>58</v>
      </c>
      <c r="C11" s="21">
        <v>3805.84</v>
      </c>
      <c r="D11" s="21"/>
      <c r="E11" s="4"/>
      <c r="F11" s="4"/>
      <c r="G11" s="4"/>
    </row>
    <row r="12" spans="1:7" x14ac:dyDescent="0.25">
      <c r="A12" s="14"/>
      <c r="B12" s="25" t="s">
        <v>48</v>
      </c>
      <c r="C12" s="46">
        <f>SUM(C6:C11)</f>
        <v>45456.36</v>
      </c>
      <c r="D12" s="47">
        <f>C12</f>
        <v>45456.36</v>
      </c>
    </row>
    <row r="13" spans="1:7" x14ac:dyDescent="0.25">
      <c r="A13" s="14"/>
      <c r="B13" s="34" t="s">
        <v>8</v>
      </c>
      <c r="C13" s="21"/>
      <c r="D13" s="21"/>
    </row>
    <row r="14" spans="1:7" ht="30" x14ac:dyDescent="0.25">
      <c r="A14" s="14">
        <v>1</v>
      </c>
      <c r="B14" s="24" t="s">
        <v>45</v>
      </c>
      <c r="C14" s="21">
        <v>1223.92</v>
      </c>
      <c r="D14" s="21"/>
    </row>
    <row r="15" spans="1:7" ht="60" x14ac:dyDescent="0.25">
      <c r="A15" s="14">
        <v>2</v>
      </c>
      <c r="B15" s="24" t="s">
        <v>50</v>
      </c>
      <c r="C15" s="43">
        <v>935</v>
      </c>
      <c r="D15" s="21"/>
    </row>
    <row r="16" spans="1:7" x14ac:dyDescent="0.25">
      <c r="A16" s="14">
        <v>3</v>
      </c>
      <c r="B16" s="24" t="s">
        <v>52</v>
      </c>
      <c r="C16" s="21">
        <v>6640</v>
      </c>
      <c r="D16" s="21"/>
    </row>
    <row r="17" spans="1:4" x14ac:dyDescent="0.25">
      <c r="A17" s="14"/>
      <c r="B17" s="25" t="s">
        <v>61</v>
      </c>
      <c r="C17" s="46">
        <f>SUM(C14:C16)</f>
        <v>8798.92</v>
      </c>
      <c r="D17" s="47">
        <f>C17+D12</f>
        <v>54255.28</v>
      </c>
    </row>
    <row r="18" spans="1:4" x14ac:dyDescent="0.25">
      <c r="A18" s="14"/>
      <c r="B18" s="34" t="s">
        <v>3</v>
      </c>
      <c r="C18" s="21"/>
      <c r="D18" s="21"/>
    </row>
    <row r="19" spans="1:4" ht="30" x14ac:dyDescent="0.25">
      <c r="A19" s="14">
        <v>1</v>
      </c>
      <c r="B19" s="24" t="s">
        <v>45</v>
      </c>
      <c r="C19" s="21">
        <v>1223.92</v>
      </c>
      <c r="D19" s="21"/>
    </row>
    <row r="20" spans="1:4" ht="60" x14ac:dyDescent="0.25">
      <c r="A20" s="14">
        <v>2</v>
      </c>
      <c r="B20" s="24" t="s">
        <v>50</v>
      </c>
      <c r="C20" s="43">
        <v>935</v>
      </c>
      <c r="D20" s="21"/>
    </row>
    <row r="21" spans="1:4" x14ac:dyDescent="0.25">
      <c r="A21" s="14">
        <v>3</v>
      </c>
      <c r="B21" s="39" t="s">
        <v>52</v>
      </c>
      <c r="C21" s="43">
        <v>4980</v>
      </c>
      <c r="D21" s="21"/>
    </row>
    <row r="22" spans="1:4" x14ac:dyDescent="0.25">
      <c r="A22" s="14">
        <v>4</v>
      </c>
      <c r="B22" s="25" t="s">
        <v>66</v>
      </c>
      <c r="C22" s="47">
        <f>SUM(C19:C21)</f>
        <v>7138.92</v>
      </c>
      <c r="D22" s="47">
        <f>C22+D17</f>
        <v>61394.2</v>
      </c>
    </row>
    <row r="23" spans="1:4" x14ac:dyDescent="0.25">
      <c r="A23" s="14"/>
      <c r="B23" s="34" t="s">
        <v>10</v>
      </c>
      <c r="C23" s="21"/>
      <c r="D23" s="21"/>
    </row>
    <row r="24" spans="1:4" ht="30" x14ac:dyDescent="0.25">
      <c r="A24" s="14">
        <v>1</v>
      </c>
      <c r="B24" s="24" t="s">
        <v>45</v>
      </c>
      <c r="C24" s="21">
        <v>1223.92</v>
      </c>
      <c r="D24" s="21"/>
    </row>
    <row r="25" spans="1:4" ht="60" x14ac:dyDescent="0.25">
      <c r="A25" s="14">
        <v>2</v>
      </c>
      <c r="B25" s="24" t="s">
        <v>50</v>
      </c>
      <c r="C25" s="43">
        <v>935</v>
      </c>
      <c r="D25" s="21"/>
    </row>
    <row r="26" spans="1:4" x14ac:dyDescent="0.25">
      <c r="A26" s="14"/>
      <c r="B26" s="25" t="s">
        <v>71</v>
      </c>
      <c r="C26" s="15">
        <f>SUM(C24:C25)</f>
        <v>2158.92</v>
      </c>
      <c r="D26" s="47">
        <f>C26+D22</f>
        <v>63553.119999999995</v>
      </c>
    </row>
    <row r="27" spans="1:4" x14ac:dyDescent="0.25">
      <c r="A27" s="14"/>
      <c r="B27" s="34" t="s">
        <v>11</v>
      </c>
      <c r="C27" s="21"/>
      <c r="D27" s="21"/>
    </row>
    <row r="28" spans="1:4" ht="30" x14ac:dyDescent="0.25">
      <c r="A28" s="14">
        <v>1</v>
      </c>
      <c r="B28" s="24" t="s">
        <v>45</v>
      </c>
      <c r="C28" s="21">
        <v>1223.92</v>
      </c>
      <c r="D28" s="21"/>
    </row>
    <row r="29" spans="1:4" ht="60" x14ac:dyDescent="0.25">
      <c r="A29" s="14">
        <v>2</v>
      </c>
      <c r="B29" s="24" t="s">
        <v>50</v>
      </c>
      <c r="C29" s="43">
        <v>935</v>
      </c>
      <c r="D29" s="21"/>
    </row>
    <row r="30" spans="1:4" x14ac:dyDescent="0.25">
      <c r="A30" s="14">
        <v>3</v>
      </c>
      <c r="B30" s="24" t="s">
        <v>73</v>
      </c>
      <c r="C30" s="21">
        <f>830+1660</f>
        <v>2490</v>
      </c>
      <c r="D30" s="47"/>
    </row>
    <row r="31" spans="1:4" x14ac:dyDescent="0.25">
      <c r="A31" s="14"/>
      <c r="B31" s="34" t="s">
        <v>74</v>
      </c>
      <c r="C31" s="47">
        <f>SUM(C28:C30)</f>
        <v>4648.92</v>
      </c>
      <c r="D31" s="47">
        <f>C31+D26</f>
        <v>68202.039999999994</v>
      </c>
    </row>
    <row r="32" spans="1:4" x14ac:dyDescent="0.25">
      <c r="A32" s="14"/>
      <c r="B32" s="34" t="s">
        <v>12</v>
      </c>
      <c r="C32" s="21"/>
      <c r="D32" s="21"/>
    </row>
    <row r="33" spans="1:4" ht="30" x14ac:dyDescent="0.25">
      <c r="A33" s="14">
        <v>1</v>
      </c>
      <c r="B33" s="24" t="s">
        <v>45</v>
      </c>
      <c r="C33" s="21">
        <v>1223.92</v>
      </c>
      <c r="D33" s="21"/>
    </row>
    <row r="34" spans="1:4" ht="60" x14ac:dyDescent="0.25">
      <c r="A34" s="14">
        <v>2</v>
      </c>
      <c r="B34" s="24" t="s">
        <v>50</v>
      </c>
      <c r="C34" s="43">
        <v>935</v>
      </c>
      <c r="D34" s="21"/>
    </row>
    <row r="35" spans="1:4" x14ac:dyDescent="0.25">
      <c r="A35" s="14">
        <v>3</v>
      </c>
      <c r="B35" s="18" t="s">
        <v>81</v>
      </c>
      <c r="C35" s="21">
        <v>1660</v>
      </c>
      <c r="D35" s="21"/>
    </row>
    <row r="36" spans="1:4" x14ac:dyDescent="0.25">
      <c r="A36" s="14"/>
      <c r="B36" s="25" t="s">
        <v>82</v>
      </c>
      <c r="C36" s="15">
        <f>SUM(C33:C35)</f>
        <v>3818.92</v>
      </c>
      <c r="D36" s="47">
        <f>C36+D31</f>
        <v>72020.959999999992</v>
      </c>
    </row>
    <row r="37" spans="1:4" x14ac:dyDescent="0.25">
      <c r="A37" s="14"/>
      <c r="B37" s="34" t="s">
        <v>13</v>
      </c>
      <c r="C37" s="21"/>
      <c r="D37" s="21"/>
    </row>
    <row r="38" spans="1:4" ht="30" x14ac:dyDescent="0.25">
      <c r="A38" s="14">
        <v>1</v>
      </c>
      <c r="B38" s="24" t="s">
        <v>45</v>
      </c>
      <c r="C38" s="21">
        <v>1223.92</v>
      </c>
      <c r="D38" s="21"/>
    </row>
    <row r="39" spans="1:4" ht="60" x14ac:dyDescent="0.25">
      <c r="A39" s="14">
        <v>2</v>
      </c>
      <c r="B39" s="24" t="s">
        <v>50</v>
      </c>
      <c r="C39" s="43">
        <v>935</v>
      </c>
      <c r="D39" s="21"/>
    </row>
    <row r="40" spans="1:4" x14ac:dyDescent="0.25">
      <c r="A40" s="14"/>
      <c r="B40" s="25" t="s">
        <v>87</v>
      </c>
      <c r="C40" s="15">
        <f>SUM(C38:C39)</f>
        <v>2158.92</v>
      </c>
      <c r="D40" s="47">
        <f>C40+D36</f>
        <v>74179.87999999999</v>
      </c>
    </row>
    <row r="41" spans="1:4" x14ac:dyDescent="0.25">
      <c r="A41" s="14"/>
      <c r="B41" s="34" t="s">
        <v>14</v>
      </c>
      <c r="C41" s="21"/>
      <c r="D41" s="21"/>
    </row>
    <row r="42" spans="1:4" ht="30" x14ac:dyDescent="0.25">
      <c r="A42" s="14">
        <v>1</v>
      </c>
      <c r="B42" s="24" t="s">
        <v>45</v>
      </c>
      <c r="C42" s="21">
        <v>1223.92</v>
      </c>
      <c r="D42" s="21"/>
    </row>
    <row r="43" spans="1:4" ht="60" x14ac:dyDescent="0.25">
      <c r="A43" s="14">
        <v>2</v>
      </c>
      <c r="B43" s="24" t="s">
        <v>50</v>
      </c>
      <c r="C43" s="43">
        <v>935</v>
      </c>
      <c r="D43" s="21"/>
    </row>
    <row r="44" spans="1:4" ht="30" x14ac:dyDescent="0.25">
      <c r="A44" s="14">
        <v>3</v>
      </c>
      <c r="B44" s="24" t="s">
        <v>93</v>
      </c>
      <c r="C44" s="14">
        <v>3422.9</v>
      </c>
      <c r="D44" s="21"/>
    </row>
    <row r="45" spans="1:4" x14ac:dyDescent="0.25">
      <c r="A45" s="14"/>
      <c r="B45" s="25" t="s">
        <v>94</v>
      </c>
      <c r="C45" s="25">
        <f>SUM(C42:C44)</f>
        <v>5581.82</v>
      </c>
      <c r="D45" s="47">
        <f>C45+D40</f>
        <v>79761.699999999983</v>
      </c>
    </row>
    <row r="46" spans="1:4" x14ac:dyDescent="0.25">
      <c r="A46" s="14"/>
      <c r="B46" s="34" t="s">
        <v>15</v>
      </c>
      <c r="C46" s="21"/>
      <c r="D46" s="21"/>
    </row>
    <row r="47" spans="1:4" ht="30" x14ac:dyDescent="0.25">
      <c r="A47" s="14">
        <v>1</v>
      </c>
      <c r="B47" s="24" t="s">
        <v>45</v>
      </c>
      <c r="C47" s="21">
        <v>1223.92</v>
      </c>
      <c r="D47" s="21"/>
    </row>
    <row r="48" spans="1:4" ht="60" x14ac:dyDescent="0.25">
      <c r="A48" s="14">
        <v>2</v>
      </c>
      <c r="B48" s="24" t="s">
        <v>50</v>
      </c>
      <c r="C48" s="43">
        <v>935</v>
      </c>
      <c r="D48" s="21"/>
    </row>
    <row r="49" spans="1:4" ht="30" x14ac:dyDescent="0.25">
      <c r="A49" s="14">
        <v>3</v>
      </c>
      <c r="B49" s="39" t="s">
        <v>97</v>
      </c>
      <c r="C49" s="43">
        <v>3735</v>
      </c>
      <c r="D49" s="21"/>
    </row>
    <row r="50" spans="1:4" x14ac:dyDescent="0.25">
      <c r="A50" s="14"/>
      <c r="B50" s="25" t="s">
        <v>98</v>
      </c>
      <c r="C50" s="15">
        <f>SUM(C47:C49)</f>
        <v>5893.92</v>
      </c>
      <c r="D50" s="47">
        <f>C50+D45</f>
        <v>85655.619999999981</v>
      </c>
    </row>
    <row r="51" spans="1:4" x14ac:dyDescent="0.25">
      <c r="A51" s="14"/>
      <c r="B51" s="34" t="s">
        <v>16</v>
      </c>
      <c r="C51" s="21"/>
      <c r="D51" s="21"/>
    </row>
    <row r="52" spans="1:4" ht="30" x14ac:dyDescent="0.25">
      <c r="A52" s="14">
        <v>1</v>
      </c>
      <c r="B52" s="24" t="s">
        <v>45</v>
      </c>
      <c r="C52" s="21">
        <v>1223.92</v>
      </c>
      <c r="D52" s="21"/>
    </row>
    <row r="53" spans="1:4" ht="60" x14ac:dyDescent="0.25">
      <c r="A53" s="14">
        <v>2</v>
      </c>
      <c r="B53" s="24" t="s">
        <v>50</v>
      </c>
      <c r="C53" s="43">
        <v>935</v>
      </c>
      <c r="D53" s="21"/>
    </row>
    <row r="54" spans="1:4" x14ac:dyDescent="0.25">
      <c r="A54" s="14">
        <v>3</v>
      </c>
      <c r="B54" s="24" t="s">
        <v>100</v>
      </c>
      <c r="C54" s="21">
        <v>1245</v>
      </c>
      <c r="D54" s="21"/>
    </row>
    <row r="55" spans="1:4" ht="30" x14ac:dyDescent="0.25">
      <c r="A55" s="14">
        <v>4</v>
      </c>
      <c r="B55" s="24" t="s">
        <v>101</v>
      </c>
      <c r="C55" s="43">
        <v>1830</v>
      </c>
      <c r="D55" s="21"/>
    </row>
    <row r="56" spans="1:4" x14ac:dyDescent="0.25">
      <c r="A56" s="16"/>
      <c r="B56" s="25" t="s">
        <v>102</v>
      </c>
      <c r="C56" s="27">
        <f>SUM(C52:C55)</f>
        <v>5233.92</v>
      </c>
      <c r="D56" s="17">
        <f>C56+D50</f>
        <v>90889.539999999979</v>
      </c>
    </row>
    <row r="57" spans="1:4" x14ac:dyDescent="0.25">
      <c r="A57" s="14"/>
      <c r="B57" s="34" t="s">
        <v>17</v>
      </c>
      <c r="C57" s="21"/>
      <c r="D57" s="21"/>
    </row>
    <row r="58" spans="1:4" ht="30" x14ac:dyDescent="0.25">
      <c r="A58" s="14">
        <v>1</v>
      </c>
      <c r="B58" s="24" t="s">
        <v>45</v>
      </c>
      <c r="C58" s="21">
        <v>1223.92</v>
      </c>
      <c r="D58" s="21"/>
    </row>
    <row r="59" spans="1:4" ht="60" x14ac:dyDescent="0.25">
      <c r="A59" s="14">
        <v>2</v>
      </c>
      <c r="B59" s="24" t="s">
        <v>50</v>
      </c>
      <c r="C59" s="43">
        <v>935</v>
      </c>
      <c r="D59" s="21"/>
    </row>
    <row r="60" spans="1:4" ht="30" x14ac:dyDescent="0.25">
      <c r="A60" s="14">
        <v>3</v>
      </c>
      <c r="B60" s="24" t="s">
        <v>104</v>
      </c>
      <c r="C60" s="21">
        <v>2830</v>
      </c>
      <c r="D60" s="21"/>
    </row>
    <row r="61" spans="1:4" x14ac:dyDescent="0.25">
      <c r="A61" s="14">
        <v>4</v>
      </c>
      <c r="B61" s="24" t="s">
        <v>105</v>
      </c>
      <c r="C61" s="43">
        <v>3320</v>
      </c>
      <c r="D61" s="21"/>
    </row>
    <row r="62" spans="1:4" x14ac:dyDescent="0.25">
      <c r="A62" s="16"/>
      <c r="B62" s="25" t="s">
        <v>106</v>
      </c>
      <c r="C62" s="27">
        <f>SUM(C58:C61)</f>
        <v>8308.92</v>
      </c>
      <c r="D62" s="17">
        <f>C62+D56</f>
        <v>99198.459999999977</v>
      </c>
    </row>
    <row r="63" spans="1:4" x14ac:dyDescent="0.25">
      <c r="A63" s="14"/>
      <c r="B63" s="34" t="s">
        <v>18</v>
      </c>
      <c r="C63" s="21"/>
      <c r="D63" s="21"/>
    </row>
    <row r="64" spans="1:4" ht="30" x14ac:dyDescent="0.25">
      <c r="A64" s="14">
        <v>1</v>
      </c>
      <c r="B64" s="24" t="s">
        <v>45</v>
      </c>
      <c r="C64" s="21">
        <v>1223.92</v>
      </c>
      <c r="D64" s="21"/>
    </row>
    <row r="65" spans="1:4" ht="60" x14ac:dyDescent="0.25">
      <c r="A65" s="14">
        <v>2</v>
      </c>
      <c r="B65" s="24" t="s">
        <v>50</v>
      </c>
      <c r="C65" s="43">
        <v>935</v>
      </c>
      <c r="D65" s="21"/>
    </row>
    <row r="66" spans="1:4" x14ac:dyDescent="0.25">
      <c r="A66" s="14">
        <v>3</v>
      </c>
      <c r="B66" s="24" t="s">
        <v>110</v>
      </c>
      <c r="C66" s="24">
        <v>2828</v>
      </c>
      <c r="D66" s="21"/>
    </row>
    <row r="67" spans="1:4" x14ac:dyDescent="0.25">
      <c r="A67" s="16"/>
      <c r="B67" s="25" t="s">
        <v>111</v>
      </c>
      <c r="C67" s="27">
        <f>SUM(C64:C66)</f>
        <v>4986.92</v>
      </c>
      <c r="D67" s="17">
        <f>C67+D62</f>
        <v>104185.37999999998</v>
      </c>
    </row>
    <row r="68" spans="1:4" x14ac:dyDescent="0.25">
      <c r="A68" s="16"/>
      <c r="B68" s="24"/>
      <c r="C68" s="26"/>
      <c r="D68" s="17"/>
    </row>
    <row r="69" spans="1:4" x14ac:dyDescent="0.25">
      <c r="A69" s="14"/>
      <c r="B69" s="18"/>
      <c r="C69" s="21"/>
      <c r="D69" s="21"/>
    </row>
    <row r="70" spans="1:4" x14ac:dyDescent="0.25">
      <c r="A70" s="14"/>
      <c r="B70" s="25"/>
      <c r="C70" s="15"/>
      <c r="D70" s="47"/>
    </row>
    <row r="71" spans="1:4" x14ac:dyDescent="0.25">
      <c r="A71" s="14"/>
      <c r="B71" s="24"/>
      <c r="C71" s="24"/>
      <c r="D71" s="21"/>
    </row>
    <row r="72" spans="1:4" x14ac:dyDescent="0.25">
      <c r="A72" s="16"/>
      <c r="B72" s="24"/>
      <c r="C72" s="26"/>
      <c r="D72" s="17"/>
    </row>
    <row r="73" spans="1:4" x14ac:dyDescent="0.25">
      <c r="A73" s="16"/>
      <c r="B73" s="24"/>
      <c r="C73" s="26"/>
      <c r="D73" s="17"/>
    </row>
    <row r="74" spans="1:4" x14ac:dyDescent="0.25">
      <c r="A74" s="16"/>
      <c r="B74" s="24"/>
      <c r="C74" s="26"/>
      <c r="D74" s="17"/>
    </row>
    <row r="75" spans="1:4" x14ac:dyDescent="0.25">
      <c r="A75" s="16"/>
      <c r="B75" s="25"/>
      <c r="C75" s="27"/>
      <c r="D75" s="17"/>
    </row>
    <row r="76" spans="1:4" x14ac:dyDescent="0.25">
      <c r="A76" s="16"/>
      <c r="B76" s="25"/>
      <c r="C76" s="27"/>
      <c r="D76" s="17"/>
    </row>
    <row r="77" spans="1:4" x14ac:dyDescent="0.25">
      <c r="A77" s="16"/>
      <c r="B77" s="24"/>
      <c r="C77" s="26"/>
      <c r="D77" s="17"/>
    </row>
    <row r="78" spans="1:4" x14ac:dyDescent="0.25">
      <c r="A78" s="16"/>
      <c r="B78" s="24"/>
      <c r="C78" s="26"/>
      <c r="D78" s="17"/>
    </row>
    <row r="79" spans="1:4" x14ac:dyDescent="0.25">
      <c r="A79" s="16"/>
      <c r="B79" s="24"/>
      <c r="C79" s="26"/>
      <c r="D79" s="17"/>
    </row>
    <row r="80" spans="1:4" x14ac:dyDescent="0.25">
      <c r="A80" s="16"/>
      <c r="B80" s="24"/>
      <c r="C80" s="26"/>
      <c r="D80" s="17"/>
    </row>
    <row r="81" spans="1:4" x14ac:dyDescent="0.25">
      <c r="A81" s="16"/>
      <c r="B81" s="24"/>
      <c r="C81" s="24"/>
      <c r="D81" s="17"/>
    </row>
    <row r="82" spans="1:4" x14ac:dyDescent="0.25">
      <c r="A82" s="16"/>
      <c r="B82" s="15"/>
      <c r="C82" s="17"/>
      <c r="D82" s="17"/>
    </row>
    <row r="83" spans="1:4" x14ac:dyDescent="0.25">
      <c r="A83" s="16"/>
      <c r="B83" s="18"/>
      <c r="C83" s="16"/>
      <c r="D83" s="17"/>
    </row>
    <row r="84" spans="1:4" x14ac:dyDescent="0.25">
      <c r="B84" s="42"/>
      <c r="D84" s="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1"/>
  <sheetViews>
    <sheetView workbookViewId="0">
      <selection activeCell="D13" sqref="D13"/>
    </sheetView>
  </sheetViews>
  <sheetFormatPr defaultRowHeight="15" x14ac:dyDescent="0.25"/>
  <cols>
    <col min="1" max="1" width="5.5703125" customWidth="1"/>
    <col min="2" max="2" width="45.5703125" customWidth="1"/>
    <col min="3" max="3" width="10.5703125" customWidth="1"/>
    <col min="4" max="4" width="13" customWidth="1"/>
  </cols>
  <sheetData>
    <row r="1" spans="1:5" ht="21" x14ac:dyDescent="0.35">
      <c r="B1" s="51" t="s">
        <v>55</v>
      </c>
      <c r="C1" s="51"/>
      <c r="D1" s="51"/>
      <c r="E1" s="11"/>
    </row>
    <row r="2" spans="1:5" ht="15.75" x14ac:dyDescent="0.25">
      <c r="B2" s="3" t="s">
        <v>6</v>
      </c>
    </row>
    <row r="3" spans="1:5" x14ac:dyDescent="0.25">
      <c r="B3" s="2" t="s">
        <v>27</v>
      </c>
      <c r="C3" s="1"/>
      <c r="D3" s="1"/>
    </row>
    <row r="4" spans="1:5" ht="30" customHeight="1" x14ac:dyDescent="0.25">
      <c r="A4" s="9"/>
      <c r="B4" s="19" t="s">
        <v>0</v>
      </c>
      <c r="C4" s="9" t="s">
        <v>1</v>
      </c>
      <c r="D4" s="9" t="s">
        <v>25</v>
      </c>
    </row>
    <row r="5" spans="1:5" x14ac:dyDescent="0.25">
      <c r="A5" s="9"/>
      <c r="B5" s="17" t="s">
        <v>2</v>
      </c>
      <c r="C5" s="9"/>
      <c r="D5" s="9"/>
    </row>
    <row r="6" spans="1:5" ht="30" x14ac:dyDescent="0.25">
      <c r="A6" s="24">
        <v>1</v>
      </c>
      <c r="B6" s="24" t="s">
        <v>59</v>
      </c>
      <c r="C6" s="24">
        <v>3130</v>
      </c>
      <c r="D6" s="28">
        <f>C6</f>
        <v>3130</v>
      </c>
    </row>
    <row r="7" spans="1:5" x14ac:dyDescent="0.25">
      <c r="A7" s="24"/>
      <c r="B7" s="25" t="s">
        <v>11</v>
      </c>
      <c r="C7" s="24"/>
      <c r="D7" s="28"/>
    </row>
    <row r="8" spans="1:5" x14ac:dyDescent="0.25">
      <c r="A8" s="26">
        <v>1</v>
      </c>
      <c r="B8" s="24" t="s">
        <v>75</v>
      </c>
      <c r="C8" s="28">
        <v>11620</v>
      </c>
      <c r="D8" s="30">
        <f>C8+D6</f>
        <v>14750</v>
      </c>
    </row>
    <row r="9" spans="1:5" x14ac:dyDescent="0.25">
      <c r="A9" s="26"/>
      <c r="B9" s="25" t="s">
        <v>14</v>
      </c>
      <c r="C9" s="25"/>
      <c r="D9" s="30"/>
    </row>
    <row r="10" spans="1:5" ht="30" x14ac:dyDescent="0.25">
      <c r="A10" s="26">
        <v>1</v>
      </c>
      <c r="B10" s="24" t="s">
        <v>95</v>
      </c>
      <c r="C10" s="29">
        <v>3070.8</v>
      </c>
      <c r="D10" s="30">
        <f>C10+D8</f>
        <v>17820.8</v>
      </c>
    </row>
    <row r="11" spans="1:5" x14ac:dyDescent="0.25">
      <c r="A11" s="24"/>
      <c r="B11" s="25" t="s">
        <v>17</v>
      </c>
      <c r="C11" s="29"/>
      <c r="D11" s="28"/>
      <c r="E11" s="2"/>
    </row>
    <row r="12" spans="1:5" x14ac:dyDescent="0.25">
      <c r="A12" s="24">
        <v>1</v>
      </c>
      <c r="B12" s="24" t="s">
        <v>75</v>
      </c>
      <c r="C12" s="24">
        <v>11620</v>
      </c>
      <c r="D12" s="28">
        <f>C12+D10</f>
        <v>29440.799999999999</v>
      </c>
    </row>
    <row r="13" spans="1:5" x14ac:dyDescent="0.25">
      <c r="A13" s="26"/>
      <c r="B13" s="25"/>
      <c r="C13" s="28"/>
      <c r="D13" s="28"/>
    </row>
    <row r="14" spans="1:5" x14ac:dyDescent="0.25">
      <c r="A14" s="24"/>
      <c r="B14" s="25"/>
      <c r="C14" s="28"/>
      <c r="D14" s="28"/>
    </row>
    <row r="15" spans="1:5" x14ac:dyDescent="0.25">
      <c r="A15" s="24"/>
      <c r="B15" s="24"/>
      <c r="C15" s="24"/>
      <c r="D15" s="28"/>
    </row>
    <row r="16" spans="1:5" x14ac:dyDescent="0.25">
      <c r="A16" s="24"/>
      <c r="B16" s="24"/>
      <c r="C16" s="29"/>
      <c r="D16" s="28"/>
    </row>
    <row r="17" spans="1:4" x14ac:dyDescent="0.25">
      <c r="A17" s="24"/>
      <c r="B17" s="25"/>
      <c r="C17" s="25"/>
      <c r="D17" s="28"/>
    </row>
    <row r="18" spans="1:4" x14ac:dyDescent="0.25">
      <c r="A18" s="24"/>
      <c r="B18" s="25"/>
      <c r="C18" s="25"/>
      <c r="D18" s="28"/>
    </row>
    <row r="19" spans="1:4" x14ac:dyDescent="0.25">
      <c r="A19" s="24"/>
      <c r="B19" s="24"/>
      <c r="C19" s="24"/>
      <c r="D19" s="24"/>
    </row>
    <row r="20" spans="1:4" x14ac:dyDescent="0.25">
      <c r="A20" s="24"/>
      <c r="B20" s="24"/>
      <c r="C20" s="29"/>
      <c r="D20" s="28"/>
    </row>
    <row r="21" spans="1:4" x14ac:dyDescent="0.25">
      <c r="A21" s="24"/>
      <c r="B21" s="25"/>
      <c r="C21" s="25"/>
      <c r="D21" s="28"/>
    </row>
    <row r="22" spans="1:4" x14ac:dyDescent="0.25">
      <c r="A22" s="24"/>
      <c r="B22" s="25"/>
      <c r="C22" s="24"/>
      <c r="D22" s="28"/>
    </row>
    <row r="23" spans="1:4" x14ac:dyDescent="0.25">
      <c r="A23" s="26"/>
      <c r="B23" s="24"/>
      <c r="C23" s="24"/>
      <c r="D23" s="30"/>
    </row>
    <row r="24" spans="1:4" x14ac:dyDescent="0.25">
      <c r="A24" s="26"/>
      <c r="B24" s="25"/>
      <c r="C24" s="25"/>
      <c r="D24" s="28"/>
    </row>
    <row r="25" spans="1:4" x14ac:dyDescent="0.25">
      <c r="A25" s="26"/>
      <c r="B25" s="25"/>
      <c r="C25" s="29"/>
      <c r="D25" s="28"/>
    </row>
    <row r="26" spans="1:4" x14ac:dyDescent="0.25">
      <c r="A26" s="26"/>
      <c r="B26" s="24"/>
      <c r="C26" s="24"/>
      <c r="D26" s="28"/>
    </row>
    <row r="27" spans="1:4" x14ac:dyDescent="0.25">
      <c r="A27" s="26"/>
      <c r="B27" s="24"/>
      <c r="C27" s="24"/>
      <c r="D27" s="28"/>
    </row>
    <row r="28" spans="1:4" x14ac:dyDescent="0.25">
      <c r="A28" s="26"/>
      <c r="B28" s="25"/>
      <c r="C28" s="27"/>
      <c r="D28" s="30"/>
    </row>
    <row r="29" spans="1:4" x14ac:dyDescent="0.25">
      <c r="A29" s="26"/>
      <c r="B29" s="25"/>
      <c r="C29" s="24"/>
      <c r="D29" s="26"/>
    </row>
    <row r="30" spans="1:4" x14ac:dyDescent="0.25">
      <c r="A30" s="26"/>
      <c r="B30" s="24"/>
      <c r="C30" s="26"/>
      <c r="D30" s="30"/>
    </row>
    <row r="31" spans="1:4" x14ac:dyDescent="0.25">
      <c r="A31" s="26"/>
      <c r="B31" s="25"/>
      <c r="C31" s="26"/>
      <c r="D31" s="30"/>
    </row>
    <row r="32" spans="1:4" x14ac:dyDescent="0.25">
      <c r="A32" s="26"/>
      <c r="B32" s="24"/>
      <c r="C32" s="26"/>
      <c r="D32" s="30"/>
    </row>
    <row r="33" spans="1:4" x14ac:dyDescent="0.25">
      <c r="A33" s="26"/>
      <c r="B33" s="24"/>
      <c r="C33" s="26"/>
      <c r="D33" s="30"/>
    </row>
    <row r="34" spans="1:4" x14ac:dyDescent="0.25">
      <c r="A34" s="26"/>
      <c r="B34" s="25"/>
      <c r="C34" s="25"/>
      <c r="D34" s="30"/>
    </row>
    <row r="35" spans="1:4" x14ac:dyDescent="0.25">
      <c r="A35" s="26"/>
      <c r="B35" s="24"/>
      <c r="C35" s="26"/>
      <c r="D35" s="30"/>
    </row>
    <row r="36" spans="1:4" x14ac:dyDescent="0.25">
      <c r="A36" s="26"/>
      <c r="B36" s="25"/>
      <c r="C36" s="26"/>
      <c r="D36" s="30"/>
    </row>
    <row r="37" spans="1:4" x14ac:dyDescent="0.25">
      <c r="A37" s="26"/>
      <c r="B37" s="24"/>
      <c r="C37" s="26"/>
      <c r="D37" s="30"/>
    </row>
    <row r="38" spans="1:4" x14ac:dyDescent="0.25">
      <c r="A38" s="26"/>
      <c r="B38" s="24"/>
      <c r="C38" s="26"/>
      <c r="D38" s="30"/>
    </row>
    <row r="39" spans="1:4" x14ac:dyDescent="0.25">
      <c r="A39" s="26"/>
      <c r="B39" s="24"/>
      <c r="C39" s="24"/>
      <c r="D39" s="30"/>
    </row>
    <row r="40" spans="1:4" x14ac:dyDescent="0.25">
      <c r="A40" s="26"/>
      <c r="B40" s="24"/>
      <c r="C40" s="24"/>
      <c r="D40" s="30"/>
    </row>
    <row r="41" spans="1:4" x14ac:dyDescent="0.25">
      <c r="A41" s="26"/>
      <c r="B41" s="25"/>
      <c r="C41" s="26"/>
      <c r="D41" s="27"/>
    </row>
    <row r="42" spans="1:4" x14ac:dyDescent="0.25">
      <c r="A42" s="26"/>
      <c r="B42" s="24"/>
      <c r="C42" s="24"/>
      <c r="D42" s="30"/>
    </row>
    <row r="43" spans="1:4" x14ac:dyDescent="0.25">
      <c r="A43" s="26"/>
      <c r="B43" s="25"/>
      <c r="C43" s="27"/>
      <c r="D43" s="30"/>
    </row>
    <row r="44" spans="1:4" x14ac:dyDescent="0.25">
      <c r="A44" s="40"/>
      <c r="B44" s="40"/>
      <c r="C44" s="40"/>
      <c r="D44" s="40"/>
    </row>
    <row r="45" spans="1:4" x14ac:dyDescent="0.25">
      <c r="A45" s="40"/>
      <c r="B45" s="40"/>
      <c r="C45" s="40"/>
      <c r="D45" s="40"/>
    </row>
    <row r="46" spans="1:4" x14ac:dyDescent="0.25">
      <c r="A46" s="40"/>
      <c r="B46" s="40"/>
      <c r="C46" s="40"/>
      <c r="D46" s="40"/>
    </row>
    <row r="47" spans="1:4" x14ac:dyDescent="0.25">
      <c r="A47" s="40"/>
      <c r="B47" s="40"/>
      <c r="C47" s="40"/>
      <c r="D47" s="40"/>
    </row>
    <row r="48" spans="1:4" x14ac:dyDescent="0.25">
      <c r="A48" s="40"/>
      <c r="B48" s="40"/>
      <c r="C48" s="40"/>
      <c r="D48" s="40"/>
    </row>
    <row r="49" spans="1:4" x14ac:dyDescent="0.25">
      <c r="A49" s="40"/>
      <c r="B49" s="40"/>
      <c r="C49" s="40"/>
      <c r="D49" s="40"/>
    </row>
    <row r="50" spans="1:4" x14ac:dyDescent="0.25">
      <c r="A50" s="40"/>
      <c r="B50" s="40"/>
      <c r="C50" s="40"/>
      <c r="D50" s="40"/>
    </row>
    <row r="51" spans="1:4" x14ac:dyDescent="0.25">
      <c r="A51" s="40"/>
      <c r="B51" s="40"/>
      <c r="C51" s="40"/>
      <c r="D51" s="4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8"/>
  <sheetViews>
    <sheetView workbookViewId="0">
      <selection activeCell="D19" sqref="D19"/>
    </sheetView>
  </sheetViews>
  <sheetFormatPr defaultRowHeight="15" x14ac:dyDescent="0.25"/>
  <cols>
    <col min="1" max="1" width="4.42578125" customWidth="1"/>
    <col min="2" max="2" width="48.42578125" customWidth="1"/>
    <col min="3" max="3" width="10.5703125" customWidth="1"/>
    <col min="4" max="4" width="13.7109375" customWidth="1"/>
  </cols>
  <sheetData>
    <row r="1" spans="1:8" ht="21" x14ac:dyDescent="0.35">
      <c r="B1" s="51" t="s">
        <v>55</v>
      </c>
      <c r="C1" s="51"/>
      <c r="D1" s="51"/>
      <c r="E1" s="11"/>
      <c r="F1" s="11"/>
      <c r="G1" s="11"/>
      <c r="H1" s="11"/>
    </row>
    <row r="2" spans="1:8" ht="15.75" x14ac:dyDescent="0.25">
      <c r="B2" s="3" t="s">
        <v>6</v>
      </c>
    </row>
    <row r="3" spans="1:8" x14ac:dyDescent="0.25">
      <c r="B3" s="2" t="s">
        <v>7</v>
      </c>
      <c r="C3" s="1"/>
      <c r="D3" s="1"/>
    </row>
    <row r="4" spans="1:8" x14ac:dyDescent="0.25">
      <c r="A4" s="9"/>
      <c r="B4" s="19" t="s">
        <v>0</v>
      </c>
      <c r="C4" s="9" t="s">
        <v>1</v>
      </c>
      <c r="D4" s="9" t="s">
        <v>25</v>
      </c>
    </row>
    <row r="5" spans="1:8" x14ac:dyDescent="0.25">
      <c r="A5" s="9"/>
      <c r="B5" s="17" t="s">
        <v>2</v>
      </c>
      <c r="C5" s="9"/>
      <c r="D5" s="9"/>
    </row>
    <row r="6" spans="1:8" x14ac:dyDescent="0.25">
      <c r="A6" s="24">
        <v>1</v>
      </c>
      <c r="B6" s="24" t="s">
        <v>51</v>
      </c>
      <c r="C6" s="24">
        <f>2490</f>
        <v>2490</v>
      </c>
      <c r="D6" s="25">
        <f>C6</f>
        <v>2490</v>
      </c>
    </row>
    <row r="7" spans="1:8" s="2" customFormat="1" x14ac:dyDescent="0.25">
      <c r="A7" s="24"/>
      <c r="B7" s="25" t="s">
        <v>8</v>
      </c>
      <c r="C7" s="24"/>
      <c r="D7" s="25"/>
    </row>
    <row r="8" spans="1:8" s="2" customFormat="1" x14ac:dyDescent="0.25">
      <c r="A8" s="24">
        <v>1</v>
      </c>
      <c r="B8" s="24" t="s">
        <v>62</v>
      </c>
      <c r="C8" s="24">
        <v>3373.24</v>
      </c>
      <c r="D8" s="25"/>
    </row>
    <row r="9" spans="1:8" x14ac:dyDescent="0.25">
      <c r="A9" s="24">
        <v>2</v>
      </c>
      <c r="B9" s="24" t="s">
        <v>63</v>
      </c>
      <c r="C9" s="24">
        <v>3320</v>
      </c>
      <c r="D9" s="28"/>
    </row>
    <row r="10" spans="1:8" x14ac:dyDescent="0.25">
      <c r="A10" s="26"/>
      <c r="B10" s="25" t="s">
        <v>61</v>
      </c>
      <c r="C10" s="28">
        <f>SUM(C8:C9)</f>
        <v>6693.24</v>
      </c>
      <c r="D10" s="30">
        <f>C10+D6</f>
        <v>9183.24</v>
      </c>
    </row>
    <row r="11" spans="1:8" s="2" customFormat="1" x14ac:dyDescent="0.25">
      <c r="A11" s="26"/>
      <c r="B11" s="25" t="s">
        <v>3</v>
      </c>
      <c r="C11" s="24"/>
      <c r="D11" s="30"/>
    </row>
    <row r="12" spans="1:8" ht="30" x14ac:dyDescent="0.25">
      <c r="A12" s="26">
        <v>1</v>
      </c>
      <c r="B12" s="24" t="s">
        <v>67</v>
      </c>
      <c r="C12" s="28">
        <v>1830</v>
      </c>
      <c r="D12" s="30">
        <f>C12+D10</f>
        <v>11013.24</v>
      </c>
    </row>
    <row r="13" spans="1:8" x14ac:dyDescent="0.25">
      <c r="A13" s="24"/>
      <c r="B13" s="25" t="s">
        <v>12</v>
      </c>
      <c r="C13" s="24"/>
      <c r="D13" s="25"/>
    </row>
    <row r="14" spans="1:8" x14ac:dyDescent="0.25">
      <c r="A14" s="24">
        <v>1</v>
      </c>
      <c r="B14" s="24" t="s">
        <v>83</v>
      </c>
      <c r="C14" s="24">
        <v>6640</v>
      </c>
      <c r="D14" s="28">
        <f>C14+D12</f>
        <v>17653.239999999998</v>
      </c>
    </row>
    <row r="15" spans="1:8" x14ac:dyDescent="0.25">
      <c r="A15" s="24"/>
      <c r="B15" s="25" t="s">
        <v>17</v>
      </c>
      <c r="C15" s="25"/>
      <c r="D15" s="25"/>
    </row>
    <row r="16" spans="1:8" x14ac:dyDescent="0.25">
      <c r="A16" s="24">
        <v>1</v>
      </c>
      <c r="B16" s="24" t="s">
        <v>107</v>
      </c>
      <c r="C16" s="25">
        <v>1660</v>
      </c>
      <c r="D16" s="28">
        <f>C16+D14</f>
        <v>19313.239999999998</v>
      </c>
    </row>
    <row r="17" spans="1:4" x14ac:dyDescent="0.25">
      <c r="A17" s="24"/>
      <c r="B17" s="25" t="s">
        <v>18</v>
      </c>
      <c r="C17" s="24"/>
      <c r="D17" s="25"/>
    </row>
    <row r="18" spans="1:4" x14ac:dyDescent="0.25">
      <c r="A18" s="24">
        <v>1</v>
      </c>
      <c r="B18" s="24" t="s">
        <v>112</v>
      </c>
      <c r="C18" s="24">
        <v>1245</v>
      </c>
      <c r="D18" s="28">
        <f>C18+D16</f>
        <v>20558.239999999998</v>
      </c>
    </row>
    <row r="19" spans="1:4" x14ac:dyDescent="0.25">
      <c r="A19" s="24"/>
      <c r="B19" s="24"/>
      <c r="C19" s="24"/>
      <c r="D19" s="28"/>
    </row>
    <row r="20" spans="1:4" x14ac:dyDescent="0.25">
      <c r="A20" s="24"/>
      <c r="B20" s="25"/>
      <c r="C20" s="25"/>
      <c r="D20" s="28"/>
    </row>
    <row r="21" spans="1:4" x14ac:dyDescent="0.25">
      <c r="A21" s="26"/>
      <c r="B21" s="25"/>
      <c r="C21" s="29"/>
      <c r="D21" s="28"/>
    </row>
    <row r="22" spans="1:4" x14ac:dyDescent="0.25">
      <c r="A22" s="26"/>
      <c r="B22" s="24"/>
      <c r="C22" s="25"/>
      <c r="D22" s="28"/>
    </row>
    <row r="23" spans="1:4" x14ac:dyDescent="0.25">
      <c r="A23" s="26"/>
      <c r="B23" s="25"/>
      <c r="C23" s="26"/>
      <c r="D23" s="27"/>
    </row>
    <row r="24" spans="1:4" x14ac:dyDescent="0.25">
      <c r="A24" s="26"/>
      <c r="B24" s="24"/>
      <c r="C24" s="26"/>
      <c r="D24" s="27"/>
    </row>
    <row r="25" spans="1:4" x14ac:dyDescent="0.25">
      <c r="A25" s="26"/>
      <c r="B25" s="24"/>
      <c r="C25" s="26"/>
      <c r="D25" s="30"/>
    </row>
    <row r="26" spans="1:4" x14ac:dyDescent="0.25">
      <c r="A26" s="26"/>
      <c r="B26" s="25"/>
      <c r="C26" s="27"/>
      <c r="D26" s="30"/>
    </row>
    <row r="27" spans="1:4" x14ac:dyDescent="0.25">
      <c r="A27" s="26"/>
      <c r="B27" s="24"/>
      <c r="C27" s="24"/>
      <c r="D27" s="30"/>
    </row>
    <row r="28" spans="1:4" x14ac:dyDescent="0.25">
      <c r="A28" s="26"/>
      <c r="B28" s="25"/>
      <c r="C28" s="24"/>
      <c r="D28" s="27"/>
    </row>
    <row r="29" spans="1:4" x14ac:dyDescent="0.25">
      <c r="A29" s="26"/>
      <c r="B29" s="24"/>
      <c r="C29" s="24"/>
      <c r="D29" s="26"/>
    </row>
    <row r="30" spans="1:4" x14ac:dyDescent="0.25">
      <c r="A30" s="26"/>
      <c r="B30" s="24"/>
      <c r="C30" s="26"/>
      <c r="D30" s="26"/>
    </row>
    <row r="31" spans="1:4" x14ac:dyDescent="0.25">
      <c r="A31" s="26"/>
      <c r="B31" s="24"/>
      <c r="C31" s="26"/>
      <c r="D31" s="27"/>
    </row>
    <row r="32" spans="1:4" x14ac:dyDescent="0.25">
      <c r="A32" s="26"/>
      <c r="B32" s="24"/>
      <c r="C32" s="26"/>
      <c r="D32" s="26"/>
    </row>
    <row r="33" spans="1:4" x14ac:dyDescent="0.25">
      <c r="A33" s="26"/>
      <c r="B33" s="24"/>
      <c r="C33" s="26"/>
      <c r="D33" s="30"/>
    </row>
    <row r="34" spans="1:4" x14ac:dyDescent="0.25">
      <c r="A34" s="26"/>
      <c r="B34" s="25"/>
      <c r="C34" s="27"/>
      <c r="D34" s="27"/>
    </row>
    <row r="35" spans="1:4" x14ac:dyDescent="0.25">
      <c r="A35" s="26"/>
      <c r="B35" s="25"/>
      <c r="C35" s="26"/>
      <c r="D35" s="26"/>
    </row>
    <row r="36" spans="1:4" x14ac:dyDescent="0.25">
      <c r="A36" s="26"/>
      <c r="B36" s="24"/>
      <c r="C36" s="26"/>
      <c r="D36" s="26"/>
    </row>
    <row r="37" spans="1:4" x14ac:dyDescent="0.25">
      <c r="A37" s="26"/>
      <c r="B37" s="24"/>
      <c r="C37" s="26"/>
      <c r="D37" s="26"/>
    </row>
    <row r="38" spans="1:4" x14ac:dyDescent="0.25">
      <c r="A38" s="26"/>
      <c r="B38" s="25"/>
      <c r="C38" s="27"/>
      <c r="D38" s="2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7"/>
  <sheetViews>
    <sheetView workbookViewId="0">
      <selection activeCell="D15" sqref="D15"/>
    </sheetView>
  </sheetViews>
  <sheetFormatPr defaultRowHeight="15" x14ac:dyDescent="0.25"/>
  <cols>
    <col min="1" max="1" width="4.7109375" customWidth="1"/>
    <col min="2" max="2" width="47.140625" customWidth="1"/>
    <col min="3" max="3" width="9.5703125" bestFit="1" customWidth="1"/>
    <col min="4" max="4" width="14.7109375" customWidth="1"/>
  </cols>
  <sheetData>
    <row r="1" spans="1:8" ht="21" x14ac:dyDescent="0.35">
      <c r="A1" s="4"/>
      <c r="B1" s="50" t="s">
        <v>60</v>
      </c>
      <c r="C1" s="50"/>
      <c r="D1" s="50"/>
      <c r="E1" s="7"/>
      <c r="F1" s="7"/>
      <c r="G1" s="7"/>
      <c r="H1" s="7"/>
    </row>
    <row r="2" spans="1:8" ht="15.75" x14ac:dyDescent="0.25">
      <c r="A2" s="4"/>
      <c r="B2" s="6" t="s">
        <v>6</v>
      </c>
      <c r="C2" s="4"/>
      <c r="D2" s="4"/>
      <c r="E2" s="4"/>
      <c r="F2" s="4"/>
      <c r="G2" s="4"/>
      <c r="H2" s="4"/>
    </row>
    <row r="3" spans="1:8" ht="15.95" customHeight="1" x14ac:dyDescent="0.25">
      <c r="A3" s="4"/>
      <c r="B3" s="52" t="s">
        <v>30</v>
      </c>
      <c r="C3" s="52"/>
      <c r="D3" s="52"/>
      <c r="E3" s="4"/>
      <c r="F3" s="4"/>
      <c r="G3" s="4"/>
      <c r="H3" s="4"/>
    </row>
    <row r="4" spans="1:8" x14ac:dyDescent="0.25">
      <c r="A4" s="14"/>
      <c r="B4" s="21" t="s">
        <v>0</v>
      </c>
      <c r="C4" s="21" t="s">
        <v>1</v>
      </c>
      <c r="D4" s="21" t="s">
        <v>25</v>
      </c>
      <c r="E4" s="4"/>
      <c r="F4" s="4"/>
      <c r="G4" s="4"/>
      <c r="H4" s="4"/>
    </row>
    <row r="5" spans="1:8" x14ac:dyDescent="0.25">
      <c r="A5" s="24"/>
      <c r="B5" s="25" t="s">
        <v>8</v>
      </c>
      <c r="C5" s="25"/>
      <c r="D5" s="14"/>
      <c r="E5" s="4"/>
      <c r="F5" s="4"/>
      <c r="G5" s="4"/>
      <c r="H5" s="4"/>
    </row>
    <row r="6" spans="1:8" ht="30" x14ac:dyDescent="0.25">
      <c r="A6" s="24">
        <v>1</v>
      </c>
      <c r="B6" s="24" t="s">
        <v>64</v>
      </c>
      <c r="C6" s="24">
        <v>3386.6</v>
      </c>
      <c r="D6" s="15"/>
    </row>
    <row r="7" spans="1:8" s="2" customFormat="1" x14ac:dyDescent="0.25">
      <c r="A7" s="24">
        <v>2</v>
      </c>
      <c r="B7" s="24" t="s">
        <v>65</v>
      </c>
      <c r="C7" s="24">
        <v>3200</v>
      </c>
      <c r="D7" s="15"/>
    </row>
    <row r="8" spans="1:8" x14ac:dyDescent="0.25">
      <c r="A8" s="24"/>
      <c r="B8" s="25" t="s">
        <v>61</v>
      </c>
      <c r="C8" s="25">
        <f>SUM(C6:C7)</f>
        <v>6586.6</v>
      </c>
      <c r="D8" s="15">
        <f>C8</f>
        <v>6586.6</v>
      </c>
    </row>
    <row r="9" spans="1:8" x14ac:dyDescent="0.25">
      <c r="A9" s="24"/>
      <c r="B9" s="25" t="s">
        <v>10</v>
      </c>
      <c r="C9" s="24"/>
      <c r="D9" s="15"/>
    </row>
    <row r="10" spans="1:8" x14ac:dyDescent="0.25">
      <c r="A10" s="26">
        <v>1</v>
      </c>
      <c r="B10" s="24" t="s">
        <v>72</v>
      </c>
      <c r="C10" s="26">
        <v>1245</v>
      </c>
      <c r="D10" s="17">
        <f>C10+D8</f>
        <v>7831.6</v>
      </c>
    </row>
    <row r="11" spans="1:8" x14ac:dyDescent="0.25">
      <c r="A11" s="26"/>
      <c r="B11" s="25" t="s">
        <v>13</v>
      </c>
      <c r="C11" s="24"/>
      <c r="D11" s="17"/>
    </row>
    <row r="12" spans="1:8" ht="30" x14ac:dyDescent="0.25">
      <c r="A12" s="26">
        <v>1</v>
      </c>
      <c r="B12" s="24" t="s">
        <v>90</v>
      </c>
      <c r="C12" s="25">
        <v>5351</v>
      </c>
      <c r="D12" s="17">
        <f>C12+D10</f>
        <v>13182.6</v>
      </c>
    </row>
    <row r="13" spans="1:8" x14ac:dyDescent="0.25">
      <c r="A13" s="26"/>
      <c r="B13" s="25" t="s">
        <v>17</v>
      </c>
      <c r="C13" s="24"/>
      <c r="D13" s="17"/>
    </row>
    <row r="14" spans="1:8" x14ac:dyDescent="0.25">
      <c r="A14" s="26">
        <v>1</v>
      </c>
      <c r="B14" s="24" t="s">
        <v>109</v>
      </c>
      <c r="C14" s="24">
        <v>9261</v>
      </c>
      <c r="D14" s="17">
        <f>C14+D12</f>
        <v>22443.599999999999</v>
      </c>
    </row>
    <row r="15" spans="1:8" x14ac:dyDescent="0.25">
      <c r="A15" s="26"/>
      <c r="B15" s="25"/>
      <c r="C15" s="24"/>
      <c r="D15" s="17"/>
    </row>
    <row r="16" spans="1:8" x14ac:dyDescent="0.25">
      <c r="A16" s="26"/>
      <c r="B16" s="24"/>
      <c r="C16" s="25"/>
      <c r="D16" s="17"/>
    </row>
    <row r="17" spans="1:4" x14ac:dyDescent="0.25">
      <c r="A17" s="26"/>
      <c r="B17" s="25"/>
      <c r="C17" s="25"/>
      <c r="D17" s="17"/>
    </row>
    <row r="18" spans="1:4" x14ac:dyDescent="0.25">
      <c r="A18" s="26"/>
      <c r="B18" s="24"/>
      <c r="C18" s="24"/>
      <c r="D18" s="17"/>
    </row>
    <row r="19" spans="1:4" x14ac:dyDescent="0.25">
      <c r="A19" s="26"/>
      <c r="B19" s="24"/>
      <c r="C19" s="24"/>
      <c r="D19" s="17"/>
    </row>
    <row r="20" spans="1:4" x14ac:dyDescent="0.25">
      <c r="A20" s="26"/>
      <c r="B20" s="25"/>
      <c r="C20" s="25"/>
      <c r="D20" s="17"/>
    </row>
    <row r="21" spans="1:4" x14ac:dyDescent="0.25">
      <c r="A21" s="26"/>
      <c r="B21" s="25"/>
      <c r="C21" s="25"/>
      <c r="D21" s="17"/>
    </row>
    <row r="22" spans="1:4" x14ac:dyDescent="0.25">
      <c r="A22" s="26"/>
      <c r="B22" s="24"/>
      <c r="C22" s="24"/>
      <c r="D22" s="17"/>
    </row>
    <row r="23" spans="1:4" x14ac:dyDescent="0.25">
      <c r="A23" s="26"/>
      <c r="B23" s="24"/>
      <c r="C23" s="24"/>
      <c r="D23" s="17"/>
    </row>
    <row r="24" spans="1:4" x14ac:dyDescent="0.25">
      <c r="A24" s="26"/>
      <c r="B24" s="24"/>
      <c r="C24" s="24"/>
      <c r="D24" s="17"/>
    </row>
    <row r="25" spans="1:4" x14ac:dyDescent="0.25">
      <c r="A25" s="26"/>
      <c r="B25" s="24"/>
      <c r="C25" s="24"/>
      <c r="D25" s="17"/>
    </row>
    <row r="26" spans="1:4" x14ac:dyDescent="0.25">
      <c r="A26" s="26"/>
      <c r="B26" s="25"/>
      <c r="C26" s="24"/>
      <c r="D26" s="17"/>
    </row>
    <row r="27" spans="1:4" x14ac:dyDescent="0.25">
      <c r="A27" s="26"/>
      <c r="B27" s="24"/>
      <c r="C27" s="24"/>
      <c r="D27" s="17"/>
    </row>
    <row r="28" spans="1:4" x14ac:dyDescent="0.25">
      <c r="A28" s="16"/>
      <c r="B28" s="14"/>
      <c r="C28" s="14"/>
      <c r="D28" s="17"/>
    </row>
    <row r="29" spans="1:4" x14ac:dyDescent="0.25">
      <c r="A29" s="16"/>
      <c r="B29" s="14"/>
      <c r="C29" s="14"/>
      <c r="D29" s="17"/>
    </row>
    <row r="30" spans="1:4" x14ac:dyDescent="0.25">
      <c r="A30" s="16"/>
      <c r="B30" s="14"/>
      <c r="C30" s="14"/>
      <c r="D30" s="17"/>
    </row>
    <row r="31" spans="1:4" x14ac:dyDescent="0.25">
      <c r="A31" s="16"/>
      <c r="B31" s="14"/>
      <c r="C31" s="23"/>
      <c r="D31" s="20"/>
    </row>
    <row r="32" spans="1:4" x14ac:dyDescent="0.25">
      <c r="A32" s="16"/>
      <c r="B32" s="15"/>
      <c r="C32" s="14"/>
      <c r="D32" s="17"/>
    </row>
    <row r="33" spans="1:4" x14ac:dyDescent="0.25">
      <c r="A33" s="16"/>
      <c r="B33" s="14"/>
      <c r="C33" s="16"/>
      <c r="D33" s="16"/>
    </row>
    <row r="34" spans="1:4" x14ac:dyDescent="0.25">
      <c r="A34" s="16"/>
      <c r="B34" s="15"/>
      <c r="C34" s="17"/>
      <c r="D34" s="17"/>
    </row>
    <row r="35" spans="1:4" x14ac:dyDescent="0.25">
      <c r="A35" s="16"/>
      <c r="B35" s="15"/>
      <c r="C35" s="17"/>
      <c r="D35" s="17"/>
    </row>
    <row r="36" spans="1:4" x14ac:dyDescent="0.25">
      <c r="A36" s="16"/>
      <c r="B36" s="14"/>
      <c r="C36" s="16"/>
      <c r="D36" s="16"/>
    </row>
    <row r="37" spans="1:4" x14ac:dyDescent="0.25">
      <c r="A37" s="16"/>
      <c r="B37" s="15"/>
      <c r="C37" s="17"/>
      <c r="D37" s="17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8"/>
  <sheetViews>
    <sheetView workbookViewId="0">
      <selection activeCell="D9" sqref="D9"/>
    </sheetView>
  </sheetViews>
  <sheetFormatPr defaultRowHeight="15" x14ac:dyDescent="0.25"/>
  <cols>
    <col min="1" max="1" width="6.140625" customWidth="1"/>
    <col min="2" max="2" width="45.5703125" customWidth="1"/>
    <col min="3" max="3" width="9.42578125" customWidth="1"/>
  </cols>
  <sheetData>
    <row r="1" spans="1:5" ht="21" x14ac:dyDescent="0.35">
      <c r="B1" s="51" t="s">
        <v>55</v>
      </c>
      <c r="C1" s="51"/>
      <c r="D1" s="51"/>
      <c r="E1" s="11"/>
    </row>
    <row r="2" spans="1:5" ht="15.75" x14ac:dyDescent="0.25">
      <c r="A2" s="16"/>
      <c r="B2" s="45" t="s">
        <v>6</v>
      </c>
      <c r="C2" s="16"/>
      <c r="D2" s="16"/>
    </row>
    <row r="3" spans="1:5" x14ac:dyDescent="0.25">
      <c r="A3" s="16"/>
      <c r="B3" s="17" t="s">
        <v>29</v>
      </c>
      <c r="C3" s="17"/>
      <c r="D3" s="17"/>
    </row>
    <row r="4" spans="1:5" ht="15" customHeight="1" x14ac:dyDescent="0.25">
      <c r="A4" s="9"/>
      <c r="B4" s="19" t="s">
        <v>0</v>
      </c>
      <c r="C4" s="9" t="s">
        <v>1</v>
      </c>
      <c r="D4" s="8" t="s">
        <v>25</v>
      </c>
    </row>
    <row r="5" spans="1:5" x14ac:dyDescent="0.25">
      <c r="A5" s="41"/>
      <c r="B5" s="27" t="s">
        <v>13</v>
      </c>
      <c r="C5" s="41"/>
      <c r="D5" s="41"/>
    </row>
    <row r="6" spans="1:5" ht="30" x14ac:dyDescent="0.25">
      <c r="A6" s="24">
        <v>1</v>
      </c>
      <c r="B6" s="24" t="s">
        <v>88</v>
      </c>
      <c r="C6" s="24">
        <v>4692.1400000000003</v>
      </c>
      <c r="D6" s="25"/>
    </row>
    <row r="7" spans="1:5" x14ac:dyDescent="0.25">
      <c r="A7" s="24">
        <v>2</v>
      </c>
      <c r="B7" s="24" t="s">
        <v>89</v>
      </c>
      <c r="C7" s="24">
        <v>3600</v>
      </c>
      <c r="D7" s="25"/>
      <c r="E7" s="2"/>
    </row>
    <row r="8" spans="1:5" x14ac:dyDescent="0.25">
      <c r="A8" s="24"/>
      <c r="B8" s="25" t="s">
        <v>87</v>
      </c>
      <c r="C8" s="25">
        <f>SUM(C6:C7)</f>
        <v>8292.14</v>
      </c>
      <c r="D8" s="25">
        <f>C8</f>
        <v>8292.14</v>
      </c>
      <c r="E8" s="2"/>
    </row>
    <row r="9" spans="1:5" x14ac:dyDescent="0.25">
      <c r="A9" s="24"/>
      <c r="B9" s="24"/>
      <c r="C9" s="24"/>
      <c r="D9" s="25"/>
    </row>
    <row r="10" spans="1:5" x14ac:dyDescent="0.25">
      <c r="A10" s="26"/>
      <c r="B10" s="24"/>
      <c r="C10" s="26"/>
      <c r="D10" s="26"/>
    </row>
    <row r="11" spans="1:5" x14ac:dyDescent="0.25">
      <c r="A11" s="26"/>
      <c r="B11" s="24"/>
      <c r="C11" s="24"/>
      <c r="D11" s="27"/>
    </row>
    <row r="12" spans="1:5" x14ac:dyDescent="0.25">
      <c r="A12" s="24"/>
      <c r="B12" s="24"/>
      <c r="C12" s="24"/>
      <c r="D12" s="25"/>
      <c r="E12" s="2"/>
    </row>
    <row r="13" spans="1:5" x14ac:dyDescent="0.25">
      <c r="A13" s="24"/>
      <c r="B13" s="24"/>
      <c r="C13" s="24"/>
      <c r="D13" s="25"/>
    </row>
    <row r="14" spans="1:5" x14ac:dyDescent="0.25">
      <c r="A14" s="25"/>
      <c r="B14" s="25"/>
      <c r="C14" s="25"/>
      <c r="D14" s="25"/>
    </row>
    <row r="15" spans="1:5" x14ac:dyDescent="0.25">
      <c r="A15" s="25"/>
      <c r="B15" s="25"/>
      <c r="C15" s="25"/>
      <c r="D15" s="25"/>
    </row>
    <row r="16" spans="1:5" x14ac:dyDescent="0.25">
      <c r="A16" s="24"/>
      <c r="B16" s="24"/>
      <c r="C16" s="24"/>
      <c r="D16" s="24"/>
    </row>
    <row r="17" spans="1:4" x14ac:dyDescent="0.25">
      <c r="A17" s="24"/>
      <c r="B17" s="25"/>
      <c r="C17" s="25"/>
      <c r="D17" s="25"/>
    </row>
    <row r="18" spans="1:4" x14ac:dyDescent="0.25">
      <c r="A18" s="24"/>
      <c r="B18" s="25"/>
      <c r="C18" s="25"/>
      <c r="D18" s="25"/>
    </row>
    <row r="19" spans="1:4" x14ac:dyDescent="0.25">
      <c r="A19" s="24"/>
      <c r="B19" s="24"/>
      <c r="C19" s="24"/>
      <c r="D19" s="24"/>
    </row>
    <row r="20" spans="1:4" x14ac:dyDescent="0.25">
      <c r="A20" s="24"/>
      <c r="B20" s="24"/>
      <c r="C20" s="24"/>
      <c r="D20" s="24"/>
    </row>
    <row r="21" spans="1:4" x14ac:dyDescent="0.25">
      <c r="A21" s="24"/>
      <c r="B21" s="25"/>
      <c r="C21" s="25"/>
      <c r="D21" s="25"/>
    </row>
    <row r="22" spans="1:4" x14ac:dyDescent="0.25">
      <c r="A22" s="26"/>
      <c r="B22" s="25"/>
      <c r="C22" s="26"/>
      <c r="D22" s="26"/>
    </row>
    <row r="23" spans="1:4" x14ac:dyDescent="0.25">
      <c r="A23" s="26"/>
      <c r="B23" s="24"/>
      <c r="C23" s="26"/>
      <c r="D23" s="26"/>
    </row>
    <row r="24" spans="1:4" x14ac:dyDescent="0.25">
      <c r="A24" s="26"/>
      <c r="B24" s="25"/>
      <c r="C24" s="27"/>
      <c r="D24" s="27"/>
    </row>
    <row r="25" spans="1:4" x14ac:dyDescent="0.25">
      <c r="A25" s="26"/>
      <c r="B25" s="25"/>
      <c r="C25" s="26"/>
      <c r="D25" s="26"/>
    </row>
    <row r="26" spans="1:4" x14ac:dyDescent="0.25">
      <c r="A26" s="26"/>
      <c r="B26" s="24"/>
      <c r="C26" s="26"/>
      <c r="D26" s="26"/>
    </row>
    <row r="27" spans="1:4" x14ac:dyDescent="0.25">
      <c r="A27" s="16"/>
      <c r="B27" s="14"/>
      <c r="C27" s="16"/>
      <c r="D27" s="16"/>
    </row>
    <row r="28" spans="1:4" x14ac:dyDescent="0.25">
      <c r="A28" s="16"/>
      <c r="B28" s="15"/>
      <c r="C28" s="17"/>
      <c r="D28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5"/>
  <sheetViews>
    <sheetView tabSelected="1" workbookViewId="0">
      <selection activeCell="C26" sqref="C26"/>
    </sheetView>
  </sheetViews>
  <sheetFormatPr defaultRowHeight="15" x14ac:dyDescent="0.25"/>
  <cols>
    <col min="1" max="1" width="5.140625" customWidth="1"/>
    <col min="2" max="2" width="43.7109375" customWidth="1"/>
    <col min="3" max="3" width="9.85546875" customWidth="1"/>
    <col min="4" max="4" width="15" customWidth="1"/>
  </cols>
  <sheetData>
    <row r="1" spans="1:8" ht="21" x14ac:dyDescent="0.35">
      <c r="A1" s="4"/>
      <c r="B1" s="50" t="s">
        <v>55</v>
      </c>
      <c r="C1" s="50"/>
      <c r="D1" s="50"/>
      <c r="E1" s="7"/>
      <c r="F1" s="7"/>
      <c r="G1" s="7"/>
      <c r="H1" s="7"/>
    </row>
    <row r="2" spans="1:8" ht="15.75" x14ac:dyDescent="0.25">
      <c r="A2" s="4"/>
      <c r="B2" s="6" t="s">
        <v>6</v>
      </c>
      <c r="C2" s="4"/>
      <c r="D2" s="4"/>
      <c r="E2" s="4"/>
      <c r="F2" s="4"/>
      <c r="G2" s="4"/>
      <c r="H2" s="4"/>
    </row>
    <row r="3" spans="1:8" x14ac:dyDescent="0.25">
      <c r="A3" s="4"/>
      <c r="B3" s="49" t="s">
        <v>9</v>
      </c>
      <c r="C3" s="49"/>
      <c r="D3" s="49"/>
      <c r="E3" s="4"/>
      <c r="F3" s="4"/>
      <c r="G3" s="4"/>
      <c r="H3" s="4"/>
    </row>
    <row r="4" spans="1:8" x14ac:dyDescent="0.25">
      <c r="A4" s="8"/>
      <c r="B4" s="10" t="s">
        <v>0</v>
      </c>
      <c r="C4" s="10" t="s">
        <v>1</v>
      </c>
      <c r="D4" s="10" t="s">
        <v>25</v>
      </c>
      <c r="E4" s="4"/>
      <c r="F4" s="4"/>
      <c r="G4" s="4"/>
      <c r="H4" s="4"/>
    </row>
    <row r="5" spans="1:8" x14ac:dyDescent="0.25">
      <c r="A5" s="8"/>
      <c r="B5" s="34" t="s">
        <v>3</v>
      </c>
      <c r="C5" s="10"/>
      <c r="D5" s="10"/>
      <c r="E5" s="4"/>
      <c r="F5" s="4"/>
      <c r="G5" s="4"/>
      <c r="H5" s="4"/>
    </row>
    <row r="6" spans="1:8" ht="30" x14ac:dyDescent="0.25">
      <c r="A6" s="24">
        <v>1</v>
      </c>
      <c r="B6" s="24" t="s">
        <v>68</v>
      </c>
      <c r="C6" s="24">
        <v>11870.8</v>
      </c>
      <c r="D6" s="15"/>
      <c r="E6" s="4"/>
      <c r="F6" s="4"/>
      <c r="G6" s="4"/>
      <c r="H6" s="4"/>
    </row>
    <row r="7" spans="1:8" s="2" customFormat="1" ht="30" x14ac:dyDescent="0.25">
      <c r="A7" s="27">
        <v>2</v>
      </c>
      <c r="B7" s="24" t="s">
        <v>69</v>
      </c>
      <c r="C7" s="26">
        <v>6365.5</v>
      </c>
      <c r="D7" s="27"/>
    </row>
    <row r="8" spans="1:8" ht="30" x14ac:dyDescent="0.25">
      <c r="A8" s="26">
        <v>3</v>
      </c>
      <c r="B8" s="24" t="s">
        <v>70</v>
      </c>
      <c r="C8" s="26">
        <v>21013.14</v>
      </c>
      <c r="D8" s="27"/>
    </row>
    <row r="9" spans="1:8" s="2" customFormat="1" x14ac:dyDescent="0.25">
      <c r="A9" s="26"/>
      <c r="B9" s="27" t="s">
        <v>66</v>
      </c>
      <c r="C9" s="27">
        <f>SUM(C6:C8)</f>
        <v>39249.440000000002</v>
      </c>
      <c r="D9" s="27">
        <f>C9</f>
        <v>39249.440000000002</v>
      </c>
    </row>
    <row r="10" spans="1:8" x14ac:dyDescent="0.25">
      <c r="A10" s="26"/>
      <c r="B10" s="25" t="s">
        <v>11</v>
      </c>
      <c r="C10" s="26"/>
      <c r="D10" s="27"/>
    </row>
    <row r="11" spans="1:8" ht="31.5" x14ac:dyDescent="0.25">
      <c r="A11" s="26">
        <v>1</v>
      </c>
      <c r="B11" s="48" t="s">
        <v>77</v>
      </c>
      <c r="C11" s="26">
        <v>18728.8</v>
      </c>
      <c r="D11" s="27"/>
    </row>
    <row r="12" spans="1:8" x14ac:dyDescent="0.25">
      <c r="A12" s="26">
        <v>2</v>
      </c>
      <c r="B12" s="24" t="s">
        <v>78</v>
      </c>
      <c r="C12" s="26">
        <f>21392.8</f>
        <v>21392.799999999999</v>
      </c>
      <c r="D12" s="27"/>
    </row>
    <row r="13" spans="1:8" ht="20.100000000000001" customHeight="1" x14ac:dyDescent="0.25">
      <c r="A13" s="26">
        <v>3</v>
      </c>
      <c r="B13" s="39" t="s">
        <v>79</v>
      </c>
      <c r="C13" s="26">
        <v>16537.599999999999</v>
      </c>
      <c r="D13" s="27"/>
    </row>
    <row r="14" spans="1:8" x14ac:dyDescent="0.25">
      <c r="A14" s="26">
        <v>4</v>
      </c>
      <c r="B14" s="24" t="s">
        <v>80</v>
      </c>
      <c r="C14" s="26">
        <v>28843.4</v>
      </c>
      <c r="D14" s="27"/>
    </row>
    <row r="15" spans="1:8" x14ac:dyDescent="0.25">
      <c r="A15" s="27">
        <v>5</v>
      </c>
      <c r="D15" s="27"/>
    </row>
    <row r="16" spans="1:8" x14ac:dyDescent="0.25">
      <c r="A16" s="26"/>
      <c r="B16" s="27" t="s">
        <v>74</v>
      </c>
      <c r="C16" s="27">
        <f>SUM(C11:C14)</f>
        <v>85502.6</v>
      </c>
      <c r="D16" s="27">
        <f>C16+D9</f>
        <v>124752.04000000001</v>
      </c>
    </row>
    <row r="17" spans="1:4" x14ac:dyDescent="0.25">
      <c r="A17" s="26"/>
      <c r="B17" s="27" t="s">
        <v>12</v>
      </c>
      <c r="C17" s="26"/>
      <c r="D17" s="26"/>
    </row>
    <row r="18" spans="1:4" ht="30" x14ac:dyDescent="0.25">
      <c r="A18" s="26">
        <v>1</v>
      </c>
      <c r="B18" s="24" t="s">
        <v>86</v>
      </c>
      <c r="C18" s="26">
        <v>16134.93</v>
      </c>
      <c r="D18" s="27">
        <f>C18+D16</f>
        <v>140886.97</v>
      </c>
    </row>
    <row r="19" spans="1:4" x14ac:dyDescent="0.25">
      <c r="A19" s="26"/>
      <c r="B19" s="27" t="s">
        <v>15</v>
      </c>
      <c r="C19" s="26"/>
      <c r="D19" s="26"/>
    </row>
    <row r="20" spans="1:4" ht="30" x14ac:dyDescent="0.25">
      <c r="A20" s="26">
        <v>1</v>
      </c>
      <c r="B20" s="24" t="s">
        <v>99</v>
      </c>
      <c r="C20" s="26">
        <v>1982.5</v>
      </c>
      <c r="D20" s="27">
        <f>C20+D18</f>
        <v>142869.47</v>
      </c>
    </row>
    <row r="21" spans="1:4" x14ac:dyDescent="0.25">
      <c r="A21" s="26"/>
      <c r="B21" s="27" t="s">
        <v>16</v>
      </c>
      <c r="C21" s="26"/>
      <c r="D21" s="26"/>
    </row>
    <row r="22" spans="1:4" ht="35.1" customHeight="1" x14ac:dyDescent="0.25">
      <c r="A22" s="26">
        <v>1</v>
      </c>
      <c r="B22" s="24" t="s">
        <v>103</v>
      </c>
      <c r="C22" s="26">
        <v>7164.1</v>
      </c>
      <c r="D22" s="27">
        <f>C22+D20</f>
        <v>150033.57</v>
      </c>
    </row>
    <row r="23" spans="1:4" x14ac:dyDescent="0.25">
      <c r="A23" s="26"/>
      <c r="B23" s="27" t="s">
        <v>17</v>
      </c>
      <c r="C23" s="26"/>
      <c r="D23" s="26"/>
    </row>
    <row r="24" spans="1:4" x14ac:dyDescent="0.25">
      <c r="A24" s="26">
        <v>1</v>
      </c>
      <c r="B24" s="26" t="s">
        <v>108</v>
      </c>
      <c r="C24" s="26">
        <v>18105.599999999999</v>
      </c>
      <c r="D24" s="27">
        <f>C24+D22</f>
        <v>168139.17</v>
      </c>
    </row>
    <row r="25" spans="1:4" x14ac:dyDescent="0.25">
      <c r="A25" s="26"/>
      <c r="B25" s="27" t="s">
        <v>18</v>
      </c>
      <c r="C25" s="26"/>
      <c r="D25" s="26"/>
    </row>
    <row r="26" spans="1:4" ht="30" x14ac:dyDescent="0.25">
      <c r="A26" s="26">
        <v>1</v>
      </c>
      <c r="B26" s="24" t="s">
        <v>113</v>
      </c>
      <c r="C26" s="27">
        <v>1452.4</v>
      </c>
      <c r="D26" s="27">
        <f>C26+D24</f>
        <v>169591.57</v>
      </c>
    </row>
    <row r="27" spans="1:4" x14ac:dyDescent="0.25">
      <c r="A27" s="26"/>
      <c r="B27" s="26"/>
      <c r="C27" s="26"/>
      <c r="D27" s="26"/>
    </row>
    <row r="28" spans="1:4" x14ac:dyDescent="0.25">
      <c r="A28" s="26"/>
      <c r="B28" s="26"/>
      <c r="C28" s="26"/>
      <c r="D28" s="26"/>
    </row>
    <row r="29" spans="1:4" x14ac:dyDescent="0.25">
      <c r="A29" s="26"/>
      <c r="B29" s="26"/>
      <c r="C29" s="26"/>
      <c r="D29" s="26"/>
    </row>
    <row r="30" spans="1:4" x14ac:dyDescent="0.25">
      <c r="A30" s="26"/>
      <c r="B30" s="26"/>
      <c r="C30" s="26"/>
      <c r="D30" s="26"/>
    </row>
    <row r="31" spans="1:4" x14ac:dyDescent="0.25">
      <c r="A31" s="17"/>
      <c r="B31" s="17"/>
      <c r="C31" s="16"/>
      <c r="D31" s="17"/>
    </row>
    <row r="32" spans="1:4" x14ac:dyDescent="0.25">
      <c r="A32" s="16"/>
      <c r="B32" s="14"/>
      <c r="C32" s="16"/>
      <c r="D32" s="16"/>
    </row>
    <row r="33" spans="1:4" x14ac:dyDescent="0.25">
      <c r="A33" s="16"/>
      <c r="B33" s="17"/>
      <c r="C33" s="16"/>
      <c r="D33" s="17"/>
    </row>
    <row r="34" spans="1:4" x14ac:dyDescent="0.25">
      <c r="A34" s="16"/>
      <c r="B34" s="17"/>
      <c r="C34" s="16"/>
      <c r="D34" s="16"/>
    </row>
    <row r="35" spans="1:4" x14ac:dyDescent="0.25">
      <c r="A35" s="16"/>
      <c r="B35" s="18"/>
      <c r="C35" s="16"/>
      <c r="D35" s="16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7"/>
  <sheetViews>
    <sheetView topLeftCell="A3" workbookViewId="0">
      <selection activeCell="M21" sqref="M21"/>
    </sheetView>
  </sheetViews>
  <sheetFormatPr defaultRowHeight="15" x14ac:dyDescent="0.25"/>
  <cols>
    <col min="1" max="1" width="20.42578125" style="12" customWidth="1"/>
    <col min="2" max="2" width="9.5703125" customWidth="1"/>
    <col min="3" max="3" width="10.85546875" customWidth="1"/>
    <col min="4" max="4" width="9.5703125" customWidth="1"/>
    <col min="5" max="5" width="10.42578125" customWidth="1"/>
    <col min="6" max="6" width="9.7109375" customWidth="1"/>
    <col min="7" max="7" width="10.28515625" customWidth="1"/>
    <col min="8" max="8" width="9.5703125" customWidth="1"/>
    <col min="9" max="9" width="10.42578125" customWidth="1"/>
    <col min="10" max="11" width="9.5703125" customWidth="1"/>
    <col min="12" max="12" width="9.85546875" customWidth="1"/>
    <col min="13" max="13" width="10.140625" customWidth="1"/>
    <col min="14" max="14" width="10.28515625" customWidth="1"/>
  </cols>
  <sheetData>
    <row r="1" spans="1:14" x14ac:dyDescent="0.25">
      <c r="A1" s="53" t="s">
        <v>54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x14ac:dyDescent="0.25">
      <c r="A2" s="31" t="s">
        <v>4</v>
      </c>
    </row>
    <row r="3" spans="1:14" s="13" customFormat="1" x14ac:dyDescent="0.25">
      <c r="A3" s="22"/>
      <c r="B3" s="32" t="s">
        <v>2</v>
      </c>
      <c r="C3" s="32" t="s">
        <v>8</v>
      </c>
      <c r="D3" s="32" t="s">
        <v>3</v>
      </c>
      <c r="E3" s="32" t="s">
        <v>10</v>
      </c>
      <c r="F3" s="32" t="s">
        <v>11</v>
      </c>
      <c r="G3" s="32" t="s">
        <v>12</v>
      </c>
      <c r="H3" s="32" t="s">
        <v>13</v>
      </c>
      <c r="I3" s="32" t="s">
        <v>14</v>
      </c>
      <c r="J3" s="32" t="s">
        <v>15</v>
      </c>
      <c r="K3" s="32" t="s">
        <v>16</v>
      </c>
      <c r="L3" s="32" t="s">
        <v>17</v>
      </c>
      <c r="M3" s="32" t="s">
        <v>18</v>
      </c>
      <c r="N3" s="32" t="s">
        <v>19</v>
      </c>
    </row>
    <row r="4" spans="1:14" ht="25.5" customHeight="1" x14ac:dyDescent="0.25">
      <c r="A4" s="18" t="s">
        <v>33</v>
      </c>
      <c r="B4" s="20">
        <f>B5+B6+B8</f>
        <v>27326.510000000002</v>
      </c>
      <c r="C4" s="20">
        <f t="shared" ref="C4:N4" si="0">C5+C6+C8</f>
        <v>27326.510000000002</v>
      </c>
      <c r="D4" s="20">
        <f>D5+D6+D8</f>
        <v>34431.51</v>
      </c>
      <c r="E4" s="20">
        <f>E5+E6+E7+E8</f>
        <v>27326.510000000002</v>
      </c>
      <c r="F4" s="20">
        <f t="shared" si="0"/>
        <v>27326.510000000002</v>
      </c>
      <c r="G4" s="20">
        <f t="shared" si="0"/>
        <v>27326.510000000002</v>
      </c>
      <c r="H4" s="20">
        <f t="shared" si="0"/>
        <v>30035.739999999998</v>
      </c>
      <c r="I4" s="20">
        <f t="shared" si="0"/>
        <v>30035.739999999998</v>
      </c>
      <c r="J4" s="20">
        <f t="shared" si="0"/>
        <v>30035.739999999998</v>
      </c>
      <c r="K4" s="20">
        <f t="shared" si="0"/>
        <v>30035.739999999998</v>
      </c>
      <c r="L4" s="20">
        <f>L5+L6+L8</f>
        <v>30035.739999999998</v>
      </c>
      <c r="M4" s="20">
        <f t="shared" si="0"/>
        <v>30035.739999999998</v>
      </c>
      <c r="N4" s="20">
        <f t="shared" si="0"/>
        <v>351278.5</v>
      </c>
    </row>
    <row r="5" spans="1:14" ht="25.5" customHeight="1" x14ac:dyDescent="0.25">
      <c r="A5" s="18" t="s">
        <v>34</v>
      </c>
      <c r="B5" s="16">
        <v>11582.99</v>
      </c>
      <c r="C5" s="16">
        <v>11582.99</v>
      </c>
      <c r="D5" s="16">
        <v>11582.99</v>
      </c>
      <c r="E5" s="16">
        <v>11582.99</v>
      </c>
      <c r="F5" s="16">
        <v>11582.99</v>
      </c>
      <c r="G5" s="16">
        <v>11582.99</v>
      </c>
      <c r="H5" s="16">
        <v>12731.44</v>
      </c>
      <c r="I5" s="16">
        <v>12731.44</v>
      </c>
      <c r="J5" s="16">
        <v>12731.44</v>
      </c>
      <c r="K5" s="16">
        <v>12731.44</v>
      </c>
      <c r="L5" s="16">
        <v>12731.44</v>
      </c>
      <c r="M5" s="16">
        <v>12731.44</v>
      </c>
      <c r="N5" s="17">
        <f t="shared" ref="N5:N23" si="1">SUM(B5:M5)</f>
        <v>145886.58000000002</v>
      </c>
    </row>
    <row r="6" spans="1:14" ht="25.5" customHeight="1" x14ac:dyDescent="0.25">
      <c r="A6" s="18" t="s">
        <v>35</v>
      </c>
      <c r="B6" s="33">
        <v>15743.52</v>
      </c>
      <c r="C6" s="33">
        <v>15743.52</v>
      </c>
      <c r="D6" s="33">
        <v>15743.52</v>
      </c>
      <c r="E6" s="16">
        <v>15743.52</v>
      </c>
      <c r="F6" s="16">
        <v>15743.52</v>
      </c>
      <c r="G6" s="16">
        <v>15743.52</v>
      </c>
      <c r="H6" s="16">
        <v>17304.3</v>
      </c>
      <c r="I6" s="16">
        <v>17304.3</v>
      </c>
      <c r="J6" s="16">
        <v>17304.3</v>
      </c>
      <c r="K6" s="16">
        <v>17304.3</v>
      </c>
      <c r="L6" s="16">
        <v>17304.3</v>
      </c>
      <c r="M6" s="16">
        <v>17304.3</v>
      </c>
      <c r="N6" s="17">
        <f t="shared" si="1"/>
        <v>198286.91999999998</v>
      </c>
    </row>
    <row r="7" spans="1:14" ht="25.5" customHeight="1" x14ac:dyDescent="0.25">
      <c r="A7" s="18" t="s">
        <v>49</v>
      </c>
      <c r="B7" s="33"/>
      <c r="C7" s="33"/>
      <c r="D7" s="33"/>
      <c r="E7" s="16"/>
      <c r="F7" s="16"/>
      <c r="G7" s="16"/>
      <c r="H7" s="16"/>
      <c r="I7" s="16"/>
      <c r="J7" s="16"/>
      <c r="K7" s="16"/>
      <c r="L7" s="16"/>
      <c r="M7" s="16"/>
      <c r="N7" s="17"/>
    </row>
    <row r="8" spans="1:14" ht="25.5" customHeight="1" x14ac:dyDescent="0.25">
      <c r="A8" s="18" t="s">
        <v>36</v>
      </c>
      <c r="B8" s="16"/>
      <c r="C8" s="16"/>
      <c r="D8" s="16">
        <v>7105</v>
      </c>
      <c r="E8" s="16"/>
      <c r="F8" s="16"/>
      <c r="G8" s="16"/>
      <c r="H8" s="16"/>
      <c r="I8" s="16"/>
      <c r="J8" s="16"/>
      <c r="K8" s="16"/>
      <c r="L8" s="16"/>
      <c r="M8" s="16"/>
      <c r="N8" s="17">
        <f t="shared" si="1"/>
        <v>7105</v>
      </c>
    </row>
    <row r="9" spans="1:14" ht="25.5" customHeight="1" x14ac:dyDescent="0.25">
      <c r="A9" s="34" t="s">
        <v>20</v>
      </c>
      <c r="B9" s="17">
        <f>B10+B11+B12+B13</f>
        <v>51076.36</v>
      </c>
      <c r="C9" s="17">
        <f>C10+C11+C12+C13</f>
        <v>16085.93</v>
      </c>
      <c r="D9" s="17">
        <f>D10+D11+D12+D13</f>
        <v>10952.1</v>
      </c>
      <c r="E9" s="17">
        <f t="shared" ref="E9:M9" si="2">E10+E11+E12+E13</f>
        <v>2158.92</v>
      </c>
      <c r="F9" s="17">
        <f>F10+F11+F12+F13</f>
        <v>16268.92</v>
      </c>
      <c r="G9" s="17">
        <f t="shared" si="2"/>
        <v>10458.92</v>
      </c>
      <c r="H9" s="17">
        <f t="shared" si="2"/>
        <v>3738.34</v>
      </c>
      <c r="I9" s="17">
        <f t="shared" si="2"/>
        <v>10433.919999999998</v>
      </c>
      <c r="J9" s="17">
        <f t="shared" si="2"/>
        <v>7081.45</v>
      </c>
      <c r="K9" s="17">
        <f t="shared" si="2"/>
        <v>7810.87</v>
      </c>
      <c r="L9" s="17">
        <f>L10+L11+L12+L13</f>
        <v>25151.519999999997</v>
      </c>
      <c r="M9" s="17">
        <f t="shared" si="2"/>
        <v>6232.72</v>
      </c>
      <c r="N9" s="17">
        <f t="shared" si="1"/>
        <v>167449.97</v>
      </c>
    </row>
    <row r="10" spans="1:14" ht="25.5" customHeight="1" x14ac:dyDescent="0.25">
      <c r="A10" s="18" t="s">
        <v>37</v>
      </c>
      <c r="B10" s="16">
        <v>45456.36</v>
      </c>
      <c r="C10" s="16">
        <v>8798.92</v>
      </c>
      <c r="D10" s="16">
        <v>7138.92</v>
      </c>
      <c r="E10" s="16">
        <v>2158.92</v>
      </c>
      <c r="F10" s="16">
        <v>4648.92</v>
      </c>
      <c r="G10" s="16">
        <v>3818.92</v>
      </c>
      <c r="H10" s="16">
        <v>2158.92</v>
      </c>
      <c r="I10" s="16">
        <v>5581.82</v>
      </c>
      <c r="J10" s="16">
        <v>5893.92</v>
      </c>
      <c r="K10" s="16">
        <v>5233.92</v>
      </c>
      <c r="L10" s="16">
        <v>8308.92</v>
      </c>
      <c r="M10" s="16">
        <v>4987.72</v>
      </c>
      <c r="N10" s="17">
        <f>SUM(B10:M10)</f>
        <v>104186.17999999998</v>
      </c>
    </row>
    <row r="11" spans="1:14" ht="25.5" customHeight="1" x14ac:dyDescent="0.25">
      <c r="A11" s="18" t="s">
        <v>38</v>
      </c>
      <c r="B11" s="35">
        <v>2490</v>
      </c>
      <c r="C11" s="16">
        <v>6693.24</v>
      </c>
      <c r="D11" s="16">
        <v>1830</v>
      </c>
      <c r="E11" s="16"/>
      <c r="F11" s="16"/>
      <c r="G11" s="36">
        <v>6640</v>
      </c>
      <c r="H11" s="16"/>
      <c r="I11" s="16"/>
      <c r="J11" s="16"/>
      <c r="K11" s="16"/>
      <c r="L11" s="16">
        <v>1660</v>
      </c>
      <c r="M11" s="16">
        <v>1245</v>
      </c>
      <c r="N11" s="17">
        <f t="shared" si="1"/>
        <v>20558.239999999998</v>
      </c>
    </row>
    <row r="12" spans="1:14" ht="25.5" customHeight="1" x14ac:dyDescent="0.25">
      <c r="A12" s="37" t="s">
        <v>39</v>
      </c>
      <c r="B12" s="35">
        <v>3130</v>
      </c>
      <c r="C12" s="16"/>
      <c r="D12" s="16"/>
      <c r="E12" s="16"/>
      <c r="F12" s="16">
        <v>11620</v>
      </c>
      <c r="G12" s="36"/>
      <c r="H12" s="16"/>
      <c r="I12" s="16">
        <v>3070.8</v>
      </c>
      <c r="J12" s="16"/>
      <c r="K12" s="16"/>
      <c r="L12" s="16">
        <v>11620</v>
      </c>
      <c r="M12" s="16"/>
      <c r="N12" s="17">
        <f t="shared" si="1"/>
        <v>29440.799999999999</v>
      </c>
    </row>
    <row r="13" spans="1:14" ht="25.5" customHeight="1" x14ac:dyDescent="0.25">
      <c r="A13" s="18" t="s">
        <v>40</v>
      </c>
      <c r="B13" s="16"/>
      <c r="C13" s="16">
        <v>593.77</v>
      </c>
      <c r="D13" s="16">
        <v>1983.18</v>
      </c>
      <c r="E13" s="16"/>
      <c r="F13" s="16"/>
      <c r="G13" s="16"/>
      <c r="H13" s="16">
        <v>1579.42</v>
      </c>
      <c r="I13" s="33">
        <v>1781.3</v>
      </c>
      <c r="J13" s="16">
        <v>1187.53</v>
      </c>
      <c r="K13" s="16">
        <v>2576.9499999999998</v>
      </c>
      <c r="L13" s="16">
        <v>3562.6</v>
      </c>
      <c r="M13" s="16"/>
      <c r="N13" s="17">
        <f t="shared" si="1"/>
        <v>13264.75</v>
      </c>
    </row>
    <row r="14" spans="1:14" ht="25.5" customHeight="1" x14ac:dyDescent="0.25">
      <c r="A14" s="34" t="s">
        <v>21</v>
      </c>
      <c r="B14" s="17">
        <f>B15+B16+B17+B18</f>
        <v>20115</v>
      </c>
      <c r="C14" s="17">
        <f t="shared" ref="C14:M14" si="3">C15+C16+C17+C18</f>
        <v>6586.6</v>
      </c>
      <c r="D14" s="17">
        <f>D15+D16+D17</f>
        <v>39249.440000000002</v>
      </c>
      <c r="E14" s="17">
        <f>E15+E16+E17</f>
        <v>1245</v>
      </c>
      <c r="F14" s="17">
        <f>F15+F16+F17</f>
        <v>85502.6</v>
      </c>
      <c r="G14" s="17">
        <f>G15+G16+G17</f>
        <v>16134.93</v>
      </c>
      <c r="H14" s="17">
        <f>H15+H16+H17</f>
        <v>13643.14</v>
      </c>
      <c r="I14" s="20">
        <f>SUM(I15:I17)</f>
        <v>0</v>
      </c>
      <c r="J14" s="17">
        <f>J15+J16+J17</f>
        <v>1982.5</v>
      </c>
      <c r="K14" s="20">
        <f>K15+K16+K17</f>
        <v>7164.1</v>
      </c>
      <c r="L14" s="17">
        <f>L15+L16+L17</f>
        <v>27366</v>
      </c>
      <c r="M14" s="17">
        <f t="shared" si="3"/>
        <v>1452.4</v>
      </c>
      <c r="N14" s="17">
        <f>N15+N16+N17</f>
        <v>200326.71000000002</v>
      </c>
    </row>
    <row r="15" spans="1:14" ht="25.5" customHeight="1" x14ac:dyDescent="0.25">
      <c r="A15" s="18" t="s">
        <v>22</v>
      </c>
      <c r="B15" s="16"/>
      <c r="C15" s="16"/>
      <c r="D15" s="16">
        <v>39249.440000000002</v>
      </c>
      <c r="E15" s="16"/>
      <c r="F15" s="16">
        <v>85502.6</v>
      </c>
      <c r="G15" s="16">
        <v>16134.93</v>
      </c>
      <c r="H15" s="16"/>
      <c r="I15" s="33"/>
      <c r="J15" s="16">
        <v>1982.5</v>
      </c>
      <c r="K15" s="33">
        <v>7164.1</v>
      </c>
      <c r="L15" s="16">
        <v>18105</v>
      </c>
      <c r="M15" s="16">
        <v>1452.4</v>
      </c>
      <c r="N15" s="17">
        <f>SUM(B15:M15)</f>
        <v>169590.97</v>
      </c>
    </row>
    <row r="16" spans="1:14" ht="25.5" customHeight="1" x14ac:dyDescent="0.25">
      <c r="A16" s="18" t="s">
        <v>23</v>
      </c>
      <c r="B16" s="16"/>
      <c r="C16" s="36">
        <f>3386.6+3200</f>
        <v>6586.6</v>
      </c>
      <c r="D16" s="16"/>
      <c r="E16" s="16">
        <v>1245</v>
      </c>
      <c r="F16" s="16"/>
      <c r="G16" s="16"/>
      <c r="H16" s="16">
        <v>5351</v>
      </c>
      <c r="I16" s="33"/>
      <c r="J16" s="16"/>
      <c r="K16" s="33"/>
      <c r="L16" s="16">
        <v>9261</v>
      </c>
      <c r="M16" s="16"/>
      <c r="N16" s="17">
        <f t="shared" si="1"/>
        <v>22443.599999999999</v>
      </c>
    </row>
    <row r="17" spans="1:14" ht="25.5" customHeight="1" x14ac:dyDescent="0.25">
      <c r="A17" s="37" t="s">
        <v>28</v>
      </c>
      <c r="B17" s="16"/>
      <c r="C17" s="36"/>
      <c r="D17" s="16"/>
      <c r="E17" s="16"/>
      <c r="F17" s="16"/>
      <c r="G17" s="16"/>
      <c r="H17" s="16">
        <v>8292.14</v>
      </c>
      <c r="I17" s="33"/>
      <c r="J17" s="16"/>
      <c r="K17" s="33"/>
      <c r="L17" s="16"/>
      <c r="M17" s="16"/>
      <c r="N17" s="17">
        <f>SUM(B17:M17)</f>
        <v>8292.14</v>
      </c>
    </row>
    <row r="18" spans="1:14" ht="25.5" customHeight="1" x14ac:dyDescent="0.25">
      <c r="A18" s="38" t="s">
        <v>32</v>
      </c>
      <c r="B18" s="16">
        <v>20115</v>
      </c>
      <c r="C18" s="36"/>
      <c r="D18" s="16"/>
      <c r="E18" s="16"/>
      <c r="F18" s="16">
        <v>2168.4</v>
      </c>
      <c r="G18" s="16">
        <v>5108.7</v>
      </c>
      <c r="H18" s="16">
        <v>14836.7</v>
      </c>
      <c r="I18" s="16">
        <v>4720.7</v>
      </c>
      <c r="J18" s="16"/>
      <c r="K18" s="33">
        <v>713.8</v>
      </c>
      <c r="L18" s="16">
        <v>800.3</v>
      </c>
      <c r="M18" s="16"/>
      <c r="N18" s="17">
        <f t="shared" si="1"/>
        <v>48463.600000000006</v>
      </c>
    </row>
    <row r="19" spans="1:14" ht="25.5" customHeight="1" x14ac:dyDescent="0.25">
      <c r="A19" s="34" t="s">
        <v>41</v>
      </c>
      <c r="B19" s="17">
        <f>B20+B21+B22</f>
        <v>0</v>
      </c>
      <c r="C19" s="17">
        <f t="shared" ref="C19:M19" si="4">C20+C21+C22</f>
        <v>0</v>
      </c>
      <c r="D19" s="17">
        <f t="shared" si="4"/>
        <v>0</v>
      </c>
      <c r="E19" s="17">
        <f t="shared" si="4"/>
        <v>0</v>
      </c>
      <c r="F19" s="17">
        <f t="shared" si="4"/>
        <v>0</v>
      </c>
      <c r="G19" s="17">
        <f t="shared" si="4"/>
        <v>0</v>
      </c>
      <c r="H19" s="17">
        <f t="shared" si="4"/>
        <v>0</v>
      </c>
      <c r="I19" s="20">
        <f>I20+I21+I22</f>
        <v>0</v>
      </c>
      <c r="J19" s="17">
        <f t="shared" si="4"/>
        <v>0</v>
      </c>
      <c r="K19" s="20">
        <f t="shared" si="4"/>
        <v>0</v>
      </c>
      <c r="L19" s="17">
        <f t="shared" si="4"/>
        <v>0</v>
      </c>
      <c r="M19" s="17">
        <f t="shared" si="4"/>
        <v>0</v>
      </c>
      <c r="N19" s="17">
        <f t="shared" si="1"/>
        <v>0</v>
      </c>
    </row>
    <row r="20" spans="1:14" ht="25.5" customHeight="1" x14ac:dyDescent="0.25">
      <c r="A20" s="18" t="s">
        <v>42</v>
      </c>
      <c r="B20" s="16"/>
      <c r="C20" s="16"/>
      <c r="D20" s="16"/>
      <c r="E20" s="16"/>
      <c r="F20" s="16"/>
      <c r="G20" s="16"/>
      <c r="H20" s="16"/>
      <c r="I20" s="33"/>
      <c r="J20" s="16"/>
      <c r="K20" s="33"/>
      <c r="L20" s="16"/>
      <c r="M20" s="16"/>
      <c r="N20" s="17">
        <f t="shared" si="1"/>
        <v>0</v>
      </c>
    </row>
    <row r="21" spans="1:14" ht="25.5" customHeight="1" x14ac:dyDescent="0.25">
      <c r="A21" s="18" t="s">
        <v>43</v>
      </c>
      <c r="B21" s="16"/>
      <c r="C21" s="36"/>
      <c r="D21" s="16"/>
      <c r="E21" s="16"/>
      <c r="F21" s="16"/>
      <c r="G21" s="16"/>
      <c r="H21" s="16"/>
      <c r="I21" s="33"/>
      <c r="J21" s="16"/>
      <c r="K21" s="33"/>
      <c r="L21" s="16"/>
      <c r="M21" s="16"/>
      <c r="N21" s="17">
        <f t="shared" si="1"/>
        <v>0</v>
      </c>
    </row>
    <row r="22" spans="1:14" ht="25.5" customHeight="1" x14ac:dyDescent="0.25">
      <c r="A22" s="37" t="s">
        <v>44</v>
      </c>
      <c r="B22" s="16"/>
      <c r="C22" s="36"/>
      <c r="D22" s="16"/>
      <c r="E22" s="16"/>
      <c r="F22" s="16"/>
      <c r="G22" s="16"/>
      <c r="H22" s="16"/>
      <c r="I22" s="33"/>
      <c r="J22" s="16"/>
      <c r="K22" s="33"/>
      <c r="L22" s="16"/>
      <c r="M22" s="16"/>
      <c r="N22" s="17">
        <f t="shared" si="1"/>
        <v>0</v>
      </c>
    </row>
    <row r="23" spans="1:14" ht="25.5" customHeight="1" x14ac:dyDescent="0.25">
      <c r="A23" s="34" t="s">
        <v>46</v>
      </c>
      <c r="B23" s="17">
        <v>16625.7</v>
      </c>
      <c r="C23" s="17">
        <v>16625.7</v>
      </c>
      <c r="D23" s="17">
        <v>16625.7</v>
      </c>
      <c r="E23" s="17">
        <v>16625.7</v>
      </c>
      <c r="F23" s="17">
        <v>16625.7</v>
      </c>
      <c r="G23" s="17">
        <v>16625.7</v>
      </c>
      <c r="H23" s="17">
        <v>18329.759999999998</v>
      </c>
      <c r="I23" s="17">
        <v>18329.759999999998</v>
      </c>
      <c r="J23" s="17">
        <v>18329.759999999998</v>
      </c>
      <c r="K23" s="17">
        <v>18329.759999999998</v>
      </c>
      <c r="L23" s="17">
        <v>18329.759999999998</v>
      </c>
      <c r="M23" s="17">
        <v>18329.759999999998</v>
      </c>
      <c r="N23" s="17">
        <f t="shared" si="1"/>
        <v>209732.76000000004</v>
      </c>
    </row>
    <row r="24" spans="1:14" ht="21.75" customHeight="1" x14ac:dyDescent="0.25">
      <c r="A24" s="34" t="s">
        <v>24</v>
      </c>
      <c r="B24" s="20">
        <f>B4+B9+B14+B19+B23</f>
        <v>115143.56999999999</v>
      </c>
      <c r="C24" s="20">
        <f t="shared" ref="C24:M24" si="5">C4+C9+C14+C18+C19+C23</f>
        <v>66624.740000000005</v>
      </c>
      <c r="D24" s="20">
        <f>D4+D9+D14+D18+D19+D23</f>
        <v>101258.75</v>
      </c>
      <c r="E24" s="20">
        <f t="shared" si="5"/>
        <v>47356.130000000005</v>
      </c>
      <c r="F24" s="20">
        <f t="shared" si="5"/>
        <v>147892.13</v>
      </c>
      <c r="G24" s="20">
        <f t="shared" si="5"/>
        <v>75654.759999999995</v>
      </c>
      <c r="H24" s="20">
        <f t="shared" si="5"/>
        <v>80583.679999999993</v>
      </c>
      <c r="I24" s="20">
        <f>I19+I18+I14+I9+I4+I23</f>
        <v>63520.119999999995</v>
      </c>
      <c r="J24" s="20">
        <f t="shared" si="5"/>
        <v>57429.45</v>
      </c>
      <c r="K24" s="20">
        <f t="shared" si="5"/>
        <v>64054.270000000004</v>
      </c>
      <c r="L24" s="20">
        <f>L4+L9+L14+L18+L19+L23</f>
        <v>101683.31999999999</v>
      </c>
      <c r="M24" s="20">
        <f t="shared" si="5"/>
        <v>56050.619999999995</v>
      </c>
      <c r="N24" s="20">
        <f>N23+N19+N18+N14+N9+N4</f>
        <v>977251.54</v>
      </c>
    </row>
    <row r="25" spans="1:14" x14ac:dyDescent="0.25">
      <c r="A25" s="54" t="s">
        <v>47</v>
      </c>
      <c r="B25" s="54"/>
      <c r="C25" s="54"/>
      <c r="L25" s="54" t="s">
        <v>26</v>
      </c>
      <c r="M25" s="54"/>
      <c r="N25" s="54"/>
    </row>
    <row r="27" spans="1:14" x14ac:dyDescent="0.25">
      <c r="A27" s="54"/>
      <c r="B27" s="54"/>
      <c r="C27" s="54"/>
      <c r="L27" s="54"/>
      <c r="M27" s="54"/>
      <c r="N27" s="54"/>
    </row>
  </sheetData>
  <mergeCells count="5">
    <mergeCell ref="A1:N1"/>
    <mergeCell ref="A25:C25"/>
    <mergeCell ref="A27:C27"/>
    <mergeCell ref="L25:N25"/>
    <mergeCell ref="L27:N27"/>
  </mergeCells>
  <pageMargins left="0.7" right="0.7" top="0.75" bottom="0.75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workbookViewId="0">
      <selection activeCell="D25" sqref="D25"/>
    </sheetView>
  </sheetViews>
  <sheetFormatPr defaultRowHeight="15" x14ac:dyDescent="0.25"/>
  <cols>
    <col min="1" max="1" width="4.7109375" customWidth="1"/>
    <col min="2" max="2" width="54.5703125" customWidth="1"/>
    <col min="3" max="3" width="10" customWidth="1"/>
    <col min="4" max="4" width="10.5703125" customWidth="1"/>
  </cols>
  <sheetData>
    <row r="1" spans="1:4" ht="15.75" x14ac:dyDescent="0.25">
      <c r="A1" s="4"/>
      <c r="B1" s="50" t="s">
        <v>55</v>
      </c>
      <c r="C1" s="50"/>
      <c r="D1" s="50"/>
    </row>
    <row r="2" spans="1:4" ht="15.75" x14ac:dyDescent="0.25">
      <c r="A2" s="4"/>
      <c r="B2" s="6" t="s">
        <v>6</v>
      </c>
      <c r="C2" s="4"/>
      <c r="D2" s="4"/>
    </row>
    <row r="3" spans="1:4" x14ac:dyDescent="0.25">
      <c r="A3" s="4"/>
      <c r="B3" s="49" t="s">
        <v>31</v>
      </c>
      <c r="C3" s="49"/>
      <c r="D3" s="49"/>
    </row>
    <row r="4" spans="1:4" ht="26.25" x14ac:dyDescent="0.25">
      <c r="A4" s="8"/>
      <c r="B4" s="10" t="s">
        <v>0</v>
      </c>
      <c r="C4" s="10" t="s">
        <v>1</v>
      </c>
      <c r="D4" s="10" t="s">
        <v>25</v>
      </c>
    </row>
    <row r="5" spans="1:4" x14ac:dyDescent="0.25">
      <c r="A5" s="25"/>
      <c r="B5" s="25" t="s">
        <v>2</v>
      </c>
      <c r="C5" s="25"/>
      <c r="D5" s="25"/>
    </row>
    <row r="6" spans="1:4" x14ac:dyDescent="0.25">
      <c r="A6" s="26">
        <v>1</v>
      </c>
      <c r="B6" s="24" t="s">
        <v>53</v>
      </c>
      <c r="C6" s="26">
        <v>20115</v>
      </c>
      <c r="D6" s="27">
        <f>C6</f>
        <v>20115</v>
      </c>
    </row>
    <row r="7" spans="1:4" x14ac:dyDescent="0.25">
      <c r="A7" s="27"/>
      <c r="B7" s="25" t="s">
        <v>11</v>
      </c>
      <c r="C7" s="26"/>
      <c r="D7" s="27"/>
    </row>
    <row r="8" spans="1:4" x14ac:dyDescent="0.25">
      <c r="A8" s="26">
        <v>1</v>
      </c>
      <c r="B8" s="24" t="s">
        <v>76</v>
      </c>
      <c r="C8" s="26">
        <v>2168.4</v>
      </c>
      <c r="D8" s="27">
        <f>C8+D6</f>
        <v>22283.4</v>
      </c>
    </row>
    <row r="9" spans="1:4" x14ac:dyDescent="0.25">
      <c r="A9" s="26"/>
      <c r="B9" s="27" t="s">
        <v>12</v>
      </c>
      <c r="C9" s="27"/>
      <c r="D9" s="27"/>
    </row>
    <row r="10" spans="1:4" x14ac:dyDescent="0.25">
      <c r="A10" s="26">
        <v>1</v>
      </c>
      <c r="B10" s="24" t="s">
        <v>84</v>
      </c>
      <c r="C10" s="26">
        <v>3448.7</v>
      </c>
      <c r="D10" s="27"/>
    </row>
    <row r="11" spans="1:4" x14ac:dyDescent="0.25">
      <c r="A11" s="26">
        <v>2</v>
      </c>
      <c r="B11" s="24" t="s">
        <v>85</v>
      </c>
      <c r="C11" s="26">
        <v>1660</v>
      </c>
      <c r="D11" s="27"/>
    </row>
    <row r="12" spans="1:4" x14ac:dyDescent="0.25">
      <c r="A12" s="26"/>
      <c r="B12" s="25" t="s">
        <v>82</v>
      </c>
      <c r="C12" s="27">
        <f>SUM(C10:C11)</f>
        <v>5108.7</v>
      </c>
      <c r="D12" s="27">
        <f>C12+D8</f>
        <v>27392.100000000002</v>
      </c>
    </row>
    <row r="13" spans="1:4" x14ac:dyDescent="0.25">
      <c r="A13" s="26"/>
      <c r="B13" s="25" t="s">
        <v>13</v>
      </c>
      <c r="C13" s="26"/>
      <c r="D13" s="27"/>
    </row>
    <row r="14" spans="1:4" x14ac:dyDescent="0.25">
      <c r="A14" s="26">
        <v>1</v>
      </c>
      <c r="B14" s="24" t="s">
        <v>91</v>
      </c>
      <c r="C14" s="26">
        <v>622.5</v>
      </c>
      <c r="D14" s="27"/>
    </row>
    <row r="15" spans="1:4" x14ac:dyDescent="0.25">
      <c r="A15" s="26">
        <v>2</v>
      </c>
      <c r="B15" s="24" t="s">
        <v>76</v>
      </c>
      <c r="C15" s="26">
        <v>1549.2</v>
      </c>
      <c r="D15" s="27"/>
    </row>
    <row r="16" spans="1:4" x14ac:dyDescent="0.25">
      <c r="A16" s="26">
        <v>3</v>
      </c>
      <c r="B16" s="24" t="s">
        <v>92</v>
      </c>
      <c r="C16" s="26">
        <v>12665</v>
      </c>
      <c r="D16" s="27"/>
    </row>
    <row r="17" spans="1:4" x14ac:dyDescent="0.25">
      <c r="A17" s="26"/>
      <c r="B17" s="27" t="s">
        <v>87</v>
      </c>
      <c r="C17" s="27">
        <f>SUM(C14:C16)</f>
        <v>14836.7</v>
      </c>
      <c r="D17" s="27">
        <f>C17+D12</f>
        <v>42228.800000000003</v>
      </c>
    </row>
    <row r="18" spans="1:4" x14ac:dyDescent="0.25">
      <c r="A18" s="26"/>
      <c r="B18" s="44" t="s">
        <v>14</v>
      </c>
      <c r="C18" s="27"/>
      <c r="D18" s="27"/>
    </row>
    <row r="19" spans="1:4" x14ac:dyDescent="0.25">
      <c r="A19" s="26">
        <v>1</v>
      </c>
      <c r="B19" s="26" t="s">
        <v>76</v>
      </c>
      <c r="C19" s="26">
        <v>680.5</v>
      </c>
      <c r="D19" s="27"/>
    </row>
    <row r="20" spans="1:4" x14ac:dyDescent="0.25">
      <c r="A20" s="27">
        <v>2</v>
      </c>
      <c r="B20" s="24" t="s">
        <v>96</v>
      </c>
      <c r="C20" s="26">
        <v>4040.2</v>
      </c>
      <c r="D20" s="27"/>
    </row>
    <row r="21" spans="1:4" x14ac:dyDescent="0.25">
      <c r="A21" s="26"/>
      <c r="B21" s="25" t="s">
        <v>94</v>
      </c>
      <c r="C21" s="27">
        <f>SUM(C19:C20)</f>
        <v>4720.7</v>
      </c>
      <c r="D21" s="27">
        <f>C21+D17</f>
        <v>46949.5</v>
      </c>
    </row>
    <row r="22" spans="1:4" x14ac:dyDescent="0.25">
      <c r="A22" s="26"/>
      <c r="B22" s="27" t="s">
        <v>16</v>
      </c>
      <c r="C22" s="27"/>
      <c r="D22" s="27"/>
    </row>
    <row r="23" spans="1:4" x14ac:dyDescent="0.25">
      <c r="A23" s="26">
        <v>1</v>
      </c>
      <c r="B23" s="26" t="s">
        <v>91</v>
      </c>
      <c r="C23" s="26">
        <v>713.8</v>
      </c>
      <c r="D23" s="27">
        <f>C23+D21</f>
        <v>47663.3</v>
      </c>
    </row>
    <row r="24" spans="1:4" x14ac:dyDescent="0.25">
      <c r="A24" s="26"/>
      <c r="B24" s="27" t="s">
        <v>17</v>
      </c>
      <c r="C24" s="26"/>
      <c r="D24" s="26"/>
    </row>
    <row r="25" spans="1:4" x14ac:dyDescent="0.25">
      <c r="A25" s="26">
        <v>1</v>
      </c>
      <c r="B25" s="26" t="s">
        <v>91</v>
      </c>
      <c r="C25" s="26">
        <v>800.3</v>
      </c>
      <c r="D25" s="27">
        <f>C25+D23</f>
        <v>48463.600000000006</v>
      </c>
    </row>
    <row r="26" spans="1:4" x14ac:dyDescent="0.25">
      <c r="A26" s="26"/>
      <c r="B26" s="27"/>
      <c r="C26" s="27"/>
      <c r="D26" s="27"/>
    </row>
    <row r="27" spans="1:4" x14ac:dyDescent="0.25">
      <c r="A27" s="26"/>
      <c r="B27" s="26"/>
      <c r="C27" s="26"/>
      <c r="D27" s="26"/>
    </row>
    <row r="28" spans="1:4" x14ac:dyDescent="0.25">
      <c r="A28" s="26"/>
      <c r="B28" s="26"/>
      <c r="C28" s="26"/>
      <c r="D28" s="26"/>
    </row>
    <row r="29" spans="1:4" x14ac:dyDescent="0.25">
      <c r="A29" s="26"/>
      <c r="B29" s="26"/>
      <c r="C29" s="26"/>
      <c r="D29" s="26"/>
    </row>
    <row r="30" spans="1:4" x14ac:dyDescent="0.25">
      <c r="A30" s="26"/>
      <c r="B30" s="26"/>
      <c r="C30" s="26"/>
      <c r="D30" s="26"/>
    </row>
    <row r="31" spans="1:4" x14ac:dyDescent="0.25">
      <c r="A31" s="27"/>
      <c r="B31" s="27"/>
      <c r="C31" s="27"/>
      <c r="D31" s="27"/>
    </row>
    <row r="32" spans="1:4" x14ac:dyDescent="0.25">
      <c r="A32" s="26"/>
      <c r="B32" s="24"/>
      <c r="C32" s="26"/>
      <c r="D32" s="26"/>
    </row>
    <row r="33" spans="1:4" x14ac:dyDescent="0.25">
      <c r="A33" s="26"/>
      <c r="B33" s="27"/>
      <c r="C33" s="27"/>
      <c r="D33" s="27"/>
    </row>
    <row r="34" spans="1:4" x14ac:dyDescent="0.25">
      <c r="A34" s="26"/>
      <c r="B34" s="27"/>
      <c r="C34" s="26"/>
      <c r="D34" s="26"/>
    </row>
    <row r="35" spans="1:4" x14ac:dyDescent="0.25">
      <c r="A35" s="26"/>
      <c r="B35" s="39"/>
      <c r="C35" s="26"/>
      <c r="D35" s="26"/>
    </row>
    <row r="36" spans="1:4" x14ac:dyDescent="0.25">
      <c r="A36" s="40"/>
      <c r="B36" s="40"/>
      <c r="C36" s="40"/>
      <c r="D36" s="40"/>
    </row>
    <row r="37" spans="1:4" x14ac:dyDescent="0.25">
      <c r="A37" s="40"/>
      <c r="B37" s="40"/>
      <c r="C37" s="40"/>
      <c r="D37" s="40"/>
    </row>
    <row r="38" spans="1:4" x14ac:dyDescent="0.25">
      <c r="A38" s="40"/>
      <c r="B38" s="40"/>
      <c r="C38" s="40"/>
      <c r="D38" s="40"/>
    </row>
    <row r="39" spans="1:4" x14ac:dyDescent="0.25">
      <c r="A39" s="40"/>
      <c r="B39" s="40"/>
      <c r="C39" s="40"/>
      <c r="D39" s="40"/>
    </row>
    <row r="40" spans="1:4" x14ac:dyDescent="0.25">
      <c r="A40" s="40"/>
      <c r="B40" s="40"/>
      <c r="C40" s="40"/>
      <c r="D40" s="40"/>
    </row>
    <row r="41" spans="1:4" x14ac:dyDescent="0.25">
      <c r="A41" s="40"/>
      <c r="B41" s="40"/>
      <c r="C41" s="40"/>
      <c r="D41" s="40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эл.оборуд.</vt:lpstr>
      <vt:lpstr>ТО конструкт.эл.</vt:lpstr>
      <vt:lpstr>ТР конструкт.эл</vt:lpstr>
      <vt:lpstr>ТР эл.оборуд.</vt:lpstr>
      <vt:lpstr>ТР инж.об.</vt:lpstr>
      <vt:lpstr>Лиц.счет. Св. расчет</vt:lpstr>
      <vt:lpstr>дополн.раб.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2018-01-15T09:01:19Z</cp:lastPrinted>
  <dcterms:created xsi:type="dcterms:W3CDTF">2011-07-25T05:21:17Z</dcterms:created>
  <dcterms:modified xsi:type="dcterms:W3CDTF">2026-01-23T02:16:53Z</dcterms:modified>
</cp:coreProperties>
</file>