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activeTab="6"/>
  </bookViews>
  <sheets>
    <sheet name="ТО ин.оборуд." sheetId="1" r:id="rId1"/>
    <sheet name="ТО эл.оборуд" sheetId="7" r:id="rId2"/>
    <sheet name="ТО конструкт.эл" sheetId="3" r:id="rId3"/>
    <sheet name="ТР конструкт.эл." sheetId="5" r:id="rId4"/>
    <sheet name="ТР эл.оборуд." sheetId="8" r:id="rId5"/>
    <sheet name="ТР инж.об." sheetId="4" r:id="rId6"/>
    <sheet name="Лиц. счет. Св. расчет" sheetId="6" r:id="rId7"/>
    <sheet name="доп.раб.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4"/>
  <c r="C47"/>
  <c r="C46"/>
  <c r="C45"/>
  <c r="D24" i="3"/>
  <c r="C24"/>
  <c r="D23" i="7"/>
  <c r="D74" i="1"/>
  <c r="C74"/>
  <c r="C43" i="4"/>
  <c r="D18" i="10"/>
  <c r="D21" i="7"/>
  <c r="D22" i="3"/>
  <c r="C22"/>
  <c r="D66" i="1"/>
  <c r="C66"/>
  <c r="K15" i="6"/>
  <c r="C36" i="4"/>
  <c r="D8" i="8"/>
  <c r="C8"/>
  <c r="D18" i="3"/>
  <c r="D19" i="7"/>
  <c r="C19"/>
  <c r="D59" i="1"/>
  <c r="C59"/>
  <c r="C26" i="4"/>
  <c r="D16" i="10"/>
  <c r="C16"/>
  <c r="D54" i="1"/>
  <c r="C54"/>
  <c r="C13" i="7"/>
  <c r="D13" s="1"/>
  <c r="D15" s="1"/>
  <c r="D48" i="1"/>
  <c r="C48"/>
  <c r="D10" i="5"/>
  <c r="C10"/>
  <c r="D11" i="10"/>
  <c r="D9" i="7"/>
  <c r="C9"/>
  <c r="D44" i="1"/>
  <c r="C44"/>
  <c r="D39"/>
  <c r="C39"/>
  <c r="D9" i="10"/>
  <c r="C9"/>
  <c r="C34" i="1"/>
  <c r="C16" i="3"/>
  <c r="C27" i="1"/>
  <c r="C14" i="4"/>
  <c r="C23" i="1"/>
  <c r="D6" i="5"/>
  <c r="C10" i="4"/>
  <c r="D10" s="1"/>
  <c r="C11" i="3"/>
  <c r="C12" s="1"/>
  <c r="C18" i="1"/>
  <c r="C8" i="3"/>
  <c r="D8" s="1"/>
  <c r="C6"/>
  <c r="C12" i="1"/>
  <c r="D12" s="1"/>
  <c r="D14" i="4" l="1"/>
  <c r="D16" s="1"/>
  <c r="D18" s="1"/>
  <c r="D20" s="1"/>
  <c r="D26" s="1"/>
  <c r="D36" s="1"/>
  <c r="D43" s="1"/>
  <c r="D18" i="1"/>
  <c r="D12" i="3"/>
  <c r="D16" s="1"/>
  <c r="D23" i="1"/>
  <c r="D27"/>
  <c r="D34" s="1"/>
  <c r="N13" i="6"/>
  <c r="N21" l="1"/>
  <c r="N20"/>
  <c r="N15"/>
  <c r="N12"/>
  <c r="N11"/>
  <c r="N10"/>
  <c r="N18" l="1"/>
  <c r="E4"/>
  <c r="M4"/>
  <c r="L4"/>
  <c r="K4"/>
  <c r="J4"/>
  <c r="I4"/>
  <c r="H4"/>
  <c r="G4"/>
  <c r="F4"/>
  <c r="D4"/>
  <c r="C4"/>
  <c r="B4"/>
  <c r="H19"/>
  <c r="N22"/>
  <c r="J14"/>
  <c r="M19"/>
  <c r="L19"/>
  <c r="K19"/>
  <c r="J19"/>
  <c r="I19"/>
  <c r="G19"/>
  <c r="F19"/>
  <c r="E19"/>
  <c r="D19"/>
  <c r="C19"/>
  <c r="B19"/>
  <c r="N17"/>
  <c r="N8"/>
  <c r="M14"/>
  <c r="L14"/>
  <c r="K14"/>
  <c r="I14"/>
  <c r="H14"/>
  <c r="G14"/>
  <c r="F14"/>
  <c r="E14"/>
  <c r="D14"/>
  <c r="M9"/>
  <c r="L9"/>
  <c r="K9"/>
  <c r="J9"/>
  <c r="I9"/>
  <c r="H9"/>
  <c r="G9"/>
  <c r="F9"/>
  <c r="E9"/>
  <c r="D9"/>
  <c r="C14"/>
  <c r="C9"/>
  <c r="B14"/>
  <c r="B9"/>
  <c r="N19" l="1"/>
  <c r="N14"/>
  <c r="G24"/>
  <c r="K24"/>
  <c r="J24"/>
  <c r="I24"/>
  <c r="M24"/>
  <c r="H24"/>
  <c r="L24"/>
  <c r="F24"/>
  <c r="E24"/>
  <c r="D24"/>
  <c r="C24"/>
  <c r="B24"/>
  <c r="N6"/>
  <c r="N23"/>
  <c r="N16"/>
  <c r="N5"/>
  <c r="N4" l="1"/>
  <c r="N9"/>
  <c r="N24" l="1"/>
</calcChain>
</file>

<file path=xl/sharedStrings.xml><?xml version="1.0" encoding="utf-8"?>
<sst xmlns="http://schemas.openxmlformats.org/spreadsheetml/2006/main" count="258" uniqueCount="140">
  <si>
    <t>Перечень работ</t>
  </si>
  <si>
    <t>Сумма</t>
  </si>
  <si>
    <t>Январь</t>
  </si>
  <si>
    <t>Март</t>
  </si>
  <si>
    <t>Советская 3</t>
  </si>
  <si>
    <t xml:space="preserve">1.Техническое обслуживание инженерного оборудования 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</si>
  <si>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</si>
  <si>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</si>
  <si>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</si>
  <si>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</si>
  <si>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</si>
  <si>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</si>
  <si>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</si>
  <si>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</si>
  <si>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</si>
  <si>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</si>
  <si>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</si>
  <si>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</si>
  <si>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</si>
  <si>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</si>
  <si>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</si>
  <si>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</si>
  <si>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</si>
  <si>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</si>
  <si>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Советская, 3</t>
  </si>
  <si>
    <t>2. Техническое обслуживание конструктивных элементов</t>
  </si>
  <si>
    <t>С начала года</t>
  </si>
  <si>
    <t xml:space="preserve"> </t>
  </si>
  <si>
    <t>Кудин Ю.С.</t>
  </si>
  <si>
    <t>-эл.оборудование</t>
  </si>
  <si>
    <t>-эл.оборудования</t>
  </si>
  <si>
    <t>Текущий ремонт эл.оборудования</t>
  </si>
  <si>
    <t>Очистка дорог</t>
  </si>
  <si>
    <t xml:space="preserve">  </t>
  </si>
  <si>
    <t>уборка придомовой территории</t>
  </si>
  <si>
    <t xml:space="preserve">3.Техническое обслуживание эл.оборудования  </t>
  </si>
  <si>
    <t>4.Текущий ремонт конструктивных элементов</t>
  </si>
  <si>
    <t>5.Текущий ремонт инженерного оборудования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</si>
  <si>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</si>
  <si>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</si>
  <si>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</si>
  <si>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</si>
  <si>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</si>
  <si>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</si>
  <si>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</si>
  <si>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7. Расходы по содержанию УК</t>
  </si>
  <si>
    <t xml:space="preserve">  - инженер. оборудов.</t>
  </si>
  <si>
    <t xml:space="preserve">  - констр. элементы</t>
  </si>
  <si>
    <r>
      <t xml:space="preserve">1. </t>
    </r>
    <r>
      <rPr>
        <b/>
        <sz val="10"/>
        <color theme="1"/>
        <rFont val="Calibri"/>
        <family val="2"/>
        <charset val="204"/>
        <scheme val="minor"/>
      </rPr>
      <t>Содержание общ. имущества:</t>
    </r>
  </si>
  <si>
    <t>Директор ООО УК "Крокус"</t>
  </si>
  <si>
    <t>Дезинфекция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</si>
  <si>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</si>
  <si>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</si>
  <si>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Уборка снежных шапок и наледи с крыш</t>
  </si>
  <si>
    <t>Обход подвала на предмет утечек</t>
  </si>
  <si>
    <t>Лицевой счет. Сводный расчет  2025г</t>
  </si>
  <si>
    <t>Лицевой счёт 2025г</t>
  </si>
  <si>
    <t>Замена участка трубы отопления квартира №17</t>
  </si>
  <si>
    <t>Прочистка фильтров на теплоузле в подвале</t>
  </si>
  <si>
    <t>Устранение течи на конвекторе отопления квартира №58</t>
  </si>
  <si>
    <t>Лицевой счёт  2025г</t>
  </si>
  <si>
    <t>Прочистка вентиляции квартира №86</t>
  </si>
  <si>
    <t>Прочистка канализации в подвале подвал №1,2</t>
  </si>
  <si>
    <t>Прочистка канализации квартира №51</t>
  </si>
  <si>
    <t>Итого за февраль</t>
  </si>
  <si>
    <t>Прочистка вентиляции квартира №79</t>
  </si>
  <si>
    <t>Замена участка трубы на стояке ГВС квартира №79</t>
  </si>
  <si>
    <t>Замена стояка отопления в зале квартира №89</t>
  </si>
  <si>
    <t>Закрепление канализационных труб в подвале</t>
  </si>
  <si>
    <t>Замена стояков отопление в зале квартира №21,24</t>
  </si>
  <si>
    <t>Итго за февраль</t>
  </si>
  <si>
    <t>Монтаж натяжных потолков после замены стояков</t>
  </si>
  <si>
    <t>Отключение подъездного отопления</t>
  </si>
  <si>
    <t>Итого за март</t>
  </si>
  <si>
    <t>Замена канализационной трубы в туалете квартира №32</t>
  </si>
  <si>
    <t>Замена участка стояка канализации квартира №79</t>
  </si>
  <si>
    <t>Итого за апрель</t>
  </si>
  <si>
    <t>Установка подъездных желобов</t>
  </si>
  <si>
    <t>Прочистка вентиляции квартира №9</t>
  </si>
  <si>
    <t>Частичная замена стояка отопления квартира №9</t>
  </si>
  <si>
    <t>Прочистка канализации в подвале подвал №5</t>
  </si>
  <si>
    <t>Отключение отопления</t>
  </si>
  <si>
    <t>Итого за май</t>
  </si>
  <si>
    <t>Скос травы на придомовой территории</t>
  </si>
  <si>
    <t>Привоз песка на детскую площадку</t>
  </si>
  <si>
    <t>Выданы жителям материалы для покраски десткой площадки</t>
  </si>
  <si>
    <t>Итого за июнь</t>
  </si>
  <si>
    <t>Замена отопитиельных приборов, прокладка дополнительного стояка отопления квартира №48,45,42,39,36</t>
  </si>
  <si>
    <t>Итого за июль</t>
  </si>
  <si>
    <t>Работы ППР</t>
  </si>
  <si>
    <t>Ремонт светильника замена лампочек и схем подъезд №1</t>
  </si>
  <si>
    <t>Замена лампочек в тамбурах подъезд №3,4,6</t>
  </si>
  <si>
    <t>Уборка крупногабаритного мусора</t>
  </si>
  <si>
    <t>Ремонт крылец подъезд №2,3,5</t>
  </si>
  <si>
    <t>Изготовление и установка поручня в подъезде №2</t>
  </si>
  <si>
    <t>Итого за август</t>
  </si>
  <si>
    <t>Выключение автомата в эл.щите подъездного освещения, замена лампочки подъезд №1</t>
  </si>
  <si>
    <t>Ремонт светильника замена лампочек и схем подъезд №4,6,7</t>
  </si>
  <si>
    <t>Замена отопительных приборов кухня зал квартира №77</t>
  </si>
  <si>
    <t>Устранение течи на стояке отопления квартира №101</t>
  </si>
  <si>
    <t>Итого за сентябрь</t>
  </si>
  <si>
    <t>Ремонт светильников замена лампочек и схем подъезд №6  1 этаж</t>
  </si>
  <si>
    <t>Срезка и уборка кустарников на придомовой территории</t>
  </si>
  <si>
    <t>Демонтаж старой скамейки. Изготовление и установка одного пролета забора подъезд №3</t>
  </si>
  <si>
    <t>Дезинсекция</t>
  </si>
  <si>
    <t>Замена кранов на стояке отопления в подвале аварийно</t>
  </si>
  <si>
    <t>Замена стояка отопления квартира №4</t>
  </si>
  <si>
    <t>Замена отопительного прибора квартира №40</t>
  </si>
  <si>
    <t>Ремонт отопления квартира №88</t>
  </si>
  <si>
    <t>Итого за октябрь</t>
  </si>
  <si>
    <t>Замена лампочки подъезд №6 4 этаж</t>
  </si>
  <si>
    <t>Установка информационных стендов подъезд №1,2,3,4,5,6</t>
  </si>
  <si>
    <t>Ремонт фасадного освещения подъезд №2</t>
  </si>
  <si>
    <t>Автовышка 1,5 часа</t>
  </si>
  <si>
    <t>Прокладка дополнительного стояка отопления в зале и на кухне квартира №69,72,75,78</t>
  </si>
  <si>
    <t>Ремонт стояка отопления в подвале, замена тройника подъезд №7</t>
  </si>
  <si>
    <t>Ремонт системы отопления в подвале</t>
  </si>
  <si>
    <t>Замена отопительного прибора квартира №69</t>
  </si>
  <si>
    <t>Замена трех отопительных приборов квартира №91</t>
  </si>
  <si>
    <t>Замена отопительных приборов квартира №84</t>
  </si>
  <si>
    <t>Прочистка фильтров на тепловом узле. Замена участка трубы отопления в подвале, замена крана ГВС</t>
  </si>
  <si>
    <t>Монтаж демонтаж натяжных потолков после замены стояков квартира №69,72,75</t>
  </si>
  <si>
    <t>Запуск подъездного отопления</t>
  </si>
  <si>
    <t>Устранение течи на стояке отопления квартира №13</t>
  </si>
  <si>
    <t>Замена участка трубы на стояке ГВС, устранение течи квартира №50</t>
  </si>
  <si>
    <t>Итого за ноябрь</t>
  </si>
  <si>
    <t>Демонтаж сливов с подъездных козырьков</t>
  </si>
  <si>
    <t>Замена лампочки в тамбуре подъезд №3</t>
  </si>
  <si>
    <t>Замена учатстка трубы и соединенияв подвале на стояке отопления в подвале</t>
  </si>
  <si>
    <t>Замена конвектора отопления в подъезде №2</t>
  </si>
  <si>
    <t>Замена комплекта пробок на отопительном приборе квартира №47</t>
  </si>
  <si>
    <t>Установка отопительного прибора квартира №91</t>
  </si>
  <si>
    <t>Ремонт участка трубы отопления</t>
  </si>
  <si>
    <t>Устранение течи на стояке отопления в подвале №6</t>
  </si>
  <si>
    <t>Устранение течи на стояке ГВС квартира №81,84</t>
  </si>
  <si>
    <t>Замена участка трубы ГВС квартира №63</t>
  </si>
  <si>
    <t>Замена прокладок на ПРЭМ</t>
  </si>
  <si>
    <t>Итого за декабрь</t>
  </si>
  <si>
    <t>Замена отопительного прибора квартира №44</t>
  </si>
  <si>
    <t>Замена участка трубы стояка отопления квартира №76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</si>
</sst>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/>
    <xf numFmtId="2" fontId="0" fillId="0" borderId="0" xfId="0" applyNumberFormat="1"/>
    <xf numFmtId="0" fontId="0" fillId="0" borderId="0" xfId="0" applyAlignment="1">
      <alignment horizontal="center"/>
    </xf>
    <xf numFmtId="0" fontId="5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/>
    </xf>
    <xf numFmtId="2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wrapText="1"/>
    </xf>
    <xf numFmtId="0" fontId="0" fillId="0" borderId="1" xfId="0" applyBorder="1" applyAlignment="1">
      <alignment horizontal="center" wrapText="1"/>
    </xf>
    <xf numFmtId="0" fontId="7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0" fontId="10" fillId="0" borderId="1" xfId="0" applyFont="1" applyBorder="1"/>
    <xf numFmtId="0" fontId="8" fillId="0" borderId="4" xfId="0" applyFont="1" applyBorder="1" applyAlignment="1">
      <alignment wrapText="1"/>
    </xf>
    <xf numFmtId="0" fontId="8" fillId="0" borderId="5" xfId="0" applyFont="1" applyBorder="1"/>
    <xf numFmtId="0" fontId="8" fillId="0" borderId="3" xfId="0" applyFont="1" applyBorder="1"/>
    <xf numFmtId="0" fontId="8" fillId="0" borderId="0" xfId="0" applyFont="1"/>
    <xf numFmtId="0" fontId="5" fillId="0" borderId="0" xfId="0" applyFont="1" applyAlignment="1">
      <alignment wrapText="1"/>
    </xf>
    <xf numFmtId="2" fontId="4" fillId="0" borderId="0" xfId="0" applyNumberFormat="1" applyFont="1"/>
    <xf numFmtId="0" fontId="4" fillId="0" borderId="0" xfId="0" applyFont="1"/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/>
    <xf numFmtId="2" fontId="4" fillId="0" borderId="1" xfId="0" applyNumberFormat="1" applyFont="1" applyBorder="1"/>
    <xf numFmtId="2" fontId="4" fillId="2" borderId="1" xfId="0" applyNumberFormat="1" applyFont="1" applyFill="1" applyBorder="1"/>
    <xf numFmtId="49" fontId="4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2" fontId="10" fillId="0" borderId="1" xfId="0" applyNumberFormat="1" applyFont="1" applyBorder="1"/>
    <xf numFmtId="0" fontId="11" fillId="0" borderId="1" xfId="0" applyFont="1" applyBorder="1"/>
    <xf numFmtId="4" fontId="10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5" xfId="0" applyFont="1" applyBorder="1"/>
    <xf numFmtId="0" fontId="10" fillId="0" borderId="1" xfId="0" applyFont="1" applyBorder="1" applyAlignment="1">
      <alignment horizontal="left" wrapText="1"/>
    </xf>
    <xf numFmtId="0" fontId="10" fillId="0" borderId="4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6"/>
  <sheetViews>
    <sheetView topLeftCell="A56" workbookViewId="0">
      <selection activeCell="B70" sqref="B70:C73"/>
    </sheetView>
  </sheetViews>
  <sheetFormatPr defaultRowHeight="15"/>
  <cols>
    <col min="1" max="1" width="4.85546875" customWidth="1"/>
    <col min="2" max="2" width="47.42578125" customWidth="1"/>
    <col min="3" max="3" width="11.140625" customWidth="1"/>
    <col min="4" max="4" width="15" customWidth="1"/>
    <col min="5" max="5" width="9.7109375" customWidth="1"/>
  </cols>
  <sheetData>
    <row r="1" spans="1:9" ht="21">
      <c r="A1" s="1"/>
      <c r="B1" s="52" t="s">
        <v>56</v>
      </c>
      <c r="C1" s="52"/>
      <c r="D1" s="52"/>
      <c r="E1" s="5"/>
      <c r="F1" s="5"/>
      <c r="G1" s="5"/>
      <c r="H1" s="5"/>
      <c r="I1" s="1"/>
    </row>
    <row r="2" spans="1:9">
      <c r="A2" s="1"/>
      <c r="B2" s="2" t="s">
        <v>4</v>
      </c>
      <c r="C2" s="1"/>
      <c r="D2" s="1"/>
      <c r="E2" s="1"/>
      <c r="F2" s="1"/>
      <c r="G2" s="1"/>
      <c r="H2" s="1"/>
      <c r="I2" s="1"/>
    </row>
    <row r="3" spans="1:9" ht="28.9" customHeight="1">
      <c r="A3" s="1"/>
      <c r="B3" s="51" t="s">
        <v>5</v>
      </c>
      <c r="C3" s="51"/>
      <c r="D3" s="51"/>
      <c r="E3" s="1"/>
      <c r="F3" s="1"/>
      <c r="G3" s="1"/>
      <c r="H3" s="1"/>
      <c r="I3" s="1"/>
    </row>
    <row r="4" spans="1:9">
      <c r="A4" s="6"/>
      <c r="B4" s="7" t="s">
        <v>0</v>
      </c>
      <c r="C4" s="7" t="s">
        <v>1</v>
      </c>
      <c r="D4" s="7" t="s">
        <v>26</v>
      </c>
      <c r="E4" s="1"/>
      <c r="F4" s="1"/>
      <c r="G4" s="1"/>
      <c r="H4" s="1"/>
      <c r="I4" s="1"/>
    </row>
    <row r="5" spans="1:9">
      <c r="A5" s="6"/>
      <c r="B5" s="14" t="s">
        <v>2</v>
      </c>
      <c r="C5" s="6"/>
      <c r="D5" s="6"/>
      <c r="E5" s="1"/>
      <c r="F5" s="1"/>
      <c r="G5" s="1"/>
      <c r="H5" s="1"/>
      <c r="I5" s="1"/>
    </row>
    <row r="6" spans="1:9" ht="30">
      <c r="A6" s="24">
        <v>1</v>
      </c>
      <c r="B6" s="24" t="s">
        <v>44</v>
      </c>
      <c r="C6" s="24">
        <v>1223.92</v>
      </c>
      <c r="D6" s="25"/>
    </row>
    <row r="7" spans="1:9" ht="60">
      <c r="A7" s="24">
        <v>2</v>
      </c>
      <c r="B7" s="24" t="s">
        <v>51</v>
      </c>
      <c r="C7" s="24">
        <v>935</v>
      </c>
      <c r="D7" s="47"/>
    </row>
    <row r="8" spans="1:9" ht="14.25" customHeight="1">
      <c r="A8" s="24">
        <v>3</v>
      </c>
      <c r="B8" s="24" t="s">
        <v>57</v>
      </c>
      <c r="C8" s="24">
        <v>3715.8</v>
      </c>
      <c r="D8" s="26"/>
    </row>
    <row r="9" spans="1:9">
      <c r="A9" s="24">
        <v>4</v>
      </c>
      <c r="B9" s="24" t="s">
        <v>58</v>
      </c>
      <c r="C9" s="24">
        <v>9960</v>
      </c>
      <c r="D9" s="26"/>
    </row>
    <row r="10" spans="1:9" ht="30">
      <c r="A10" s="24">
        <v>5</v>
      </c>
      <c r="B10" s="24" t="s">
        <v>59</v>
      </c>
      <c r="C10" s="24">
        <v>3320</v>
      </c>
      <c r="D10" s="26"/>
    </row>
    <row r="11" spans="1:9">
      <c r="A11" s="6">
        <v>6</v>
      </c>
      <c r="B11" s="24" t="s">
        <v>54</v>
      </c>
      <c r="C11" s="25">
        <v>1660</v>
      </c>
      <c r="D11" s="6"/>
    </row>
    <row r="12" spans="1:9">
      <c r="A12" s="24"/>
      <c r="B12" s="26" t="s">
        <v>52</v>
      </c>
      <c r="C12" s="26">
        <f>SUM(C6:C11)</f>
        <v>20814.72</v>
      </c>
      <c r="D12" s="26">
        <f>C12</f>
        <v>20814.72</v>
      </c>
    </row>
    <row r="13" spans="1:9">
      <c r="A13" s="24"/>
      <c r="B13" s="26" t="s">
        <v>6</v>
      </c>
      <c r="C13" s="24"/>
      <c r="D13" s="47"/>
    </row>
    <row r="14" spans="1:9" ht="30">
      <c r="A14" s="24">
        <v>1</v>
      </c>
      <c r="B14" s="24" t="s">
        <v>44</v>
      </c>
      <c r="C14" s="24">
        <v>1223.92</v>
      </c>
      <c r="D14" s="26"/>
    </row>
    <row r="15" spans="1:9" ht="60">
      <c r="A15" s="24">
        <v>2</v>
      </c>
      <c r="B15" s="24" t="s">
        <v>51</v>
      </c>
      <c r="C15" s="24">
        <v>935</v>
      </c>
      <c r="D15" s="26"/>
    </row>
    <row r="16" spans="1:9">
      <c r="A16" s="6">
        <v>3</v>
      </c>
      <c r="B16" s="24" t="s">
        <v>62</v>
      </c>
      <c r="C16" s="25">
        <v>3320</v>
      </c>
      <c r="D16" s="6"/>
    </row>
    <row r="17" spans="1:4">
      <c r="A17" s="24">
        <v>4</v>
      </c>
      <c r="B17" s="24" t="s">
        <v>63</v>
      </c>
      <c r="C17" s="24">
        <v>3320</v>
      </c>
      <c r="D17" s="25"/>
    </row>
    <row r="18" spans="1:4">
      <c r="A18" s="24"/>
      <c r="B18" s="26" t="s">
        <v>64</v>
      </c>
      <c r="C18" s="26">
        <f>SUM(C14:C17)</f>
        <v>8798.92</v>
      </c>
      <c r="D18" s="26">
        <f>C18+D12</f>
        <v>29613.64</v>
      </c>
    </row>
    <row r="19" spans="1:4">
      <c r="A19" s="24"/>
      <c r="B19" s="26" t="s">
        <v>3</v>
      </c>
      <c r="C19" s="24"/>
      <c r="D19" s="47"/>
    </row>
    <row r="20" spans="1:4" ht="30">
      <c r="A20" s="24">
        <v>1</v>
      </c>
      <c r="B20" s="24" t="s">
        <v>44</v>
      </c>
      <c r="C20" s="24">
        <v>1223.92</v>
      </c>
      <c r="D20" s="26"/>
    </row>
    <row r="21" spans="1:4" ht="60">
      <c r="A21" s="24">
        <v>2</v>
      </c>
      <c r="B21" s="24" t="s">
        <v>51</v>
      </c>
      <c r="C21" s="24">
        <v>935</v>
      </c>
      <c r="D21" s="26"/>
    </row>
    <row r="22" spans="1:4">
      <c r="A22" s="6">
        <v>3</v>
      </c>
      <c r="B22" s="24" t="s">
        <v>72</v>
      </c>
      <c r="C22" s="24">
        <v>2490</v>
      </c>
      <c r="D22" s="6"/>
    </row>
    <row r="23" spans="1:4">
      <c r="A23" s="24"/>
      <c r="B23" s="26" t="s">
        <v>73</v>
      </c>
      <c r="C23" s="26">
        <f>SUM(C20:C22)</f>
        <v>4648.92</v>
      </c>
      <c r="D23" s="26">
        <f>C23+D18</f>
        <v>34262.559999999998</v>
      </c>
    </row>
    <row r="24" spans="1:4">
      <c r="A24" s="24"/>
      <c r="B24" s="26" t="s">
        <v>7</v>
      </c>
      <c r="C24" s="24"/>
      <c r="D24" s="47"/>
    </row>
    <row r="25" spans="1:4" ht="30">
      <c r="A25" s="24">
        <v>1</v>
      </c>
      <c r="B25" s="24" t="s">
        <v>44</v>
      </c>
      <c r="C25" s="24">
        <v>1223.92</v>
      </c>
      <c r="D25" s="26"/>
    </row>
    <row r="26" spans="1:4" ht="60">
      <c r="A26" s="24">
        <v>2</v>
      </c>
      <c r="B26" s="24" t="s">
        <v>51</v>
      </c>
      <c r="C26" s="24">
        <v>935</v>
      </c>
      <c r="D26" s="26"/>
    </row>
    <row r="27" spans="1:4">
      <c r="A27" s="6"/>
      <c r="B27" s="26" t="s">
        <v>76</v>
      </c>
      <c r="C27" s="26">
        <f>SUM(C25:C26)</f>
        <v>2158.92</v>
      </c>
      <c r="D27" s="14">
        <f>C27+D23</f>
        <v>36421.479999999996</v>
      </c>
    </row>
    <row r="28" spans="1:4">
      <c r="A28" s="24"/>
      <c r="B28" s="26" t="s">
        <v>8</v>
      </c>
      <c r="C28" s="24"/>
      <c r="D28" s="47"/>
    </row>
    <row r="29" spans="1:4" ht="30">
      <c r="A29" s="24">
        <v>1</v>
      </c>
      <c r="B29" s="24" t="s">
        <v>44</v>
      </c>
      <c r="C29" s="24">
        <v>1223.92</v>
      </c>
      <c r="D29" s="26"/>
    </row>
    <row r="30" spans="1:4" ht="60">
      <c r="A30" s="24">
        <v>2</v>
      </c>
      <c r="B30" s="24" t="s">
        <v>51</v>
      </c>
      <c r="C30" s="24">
        <v>935</v>
      </c>
      <c r="D30" s="26"/>
    </row>
    <row r="31" spans="1:4">
      <c r="A31" s="24">
        <v>3</v>
      </c>
      <c r="B31" s="24" t="s">
        <v>80</v>
      </c>
      <c r="C31" s="24">
        <v>830</v>
      </c>
      <c r="D31" s="25"/>
    </row>
    <row r="32" spans="1:4">
      <c r="A32" s="24">
        <v>4</v>
      </c>
      <c r="B32" s="24" t="s">
        <v>81</v>
      </c>
      <c r="C32" s="24">
        <v>1660</v>
      </c>
      <c r="D32" s="47"/>
    </row>
    <row r="33" spans="1:4">
      <c r="A33" s="24">
        <v>5</v>
      </c>
      <c r="B33" s="24" t="s">
        <v>54</v>
      </c>
      <c r="C33" s="24">
        <v>1660</v>
      </c>
      <c r="D33" s="47"/>
    </row>
    <row r="34" spans="1:4">
      <c r="A34" s="6"/>
      <c r="B34" s="14" t="s">
        <v>82</v>
      </c>
      <c r="C34" s="14">
        <f>SUM(C29:C33)</f>
        <v>6308.92</v>
      </c>
      <c r="D34" s="14">
        <f>C34+D27</f>
        <v>42730.399999999994</v>
      </c>
    </row>
    <row r="35" spans="1:4">
      <c r="A35" s="24"/>
      <c r="B35" s="26" t="s">
        <v>9</v>
      </c>
      <c r="C35" s="24"/>
      <c r="D35" s="47"/>
    </row>
    <row r="36" spans="1:4" ht="30">
      <c r="A36" s="24">
        <v>1</v>
      </c>
      <c r="B36" s="24" t="s">
        <v>44</v>
      </c>
      <c r="C36" s="24">
        <v>1223.92</v>
      </c>
      <c r="D36" s="26"/>
    </row>
    <row r="37" spans="1:4" ht="60">
      <c r="A37" s="24">
        <v>2</v>
      </c>
      <c r="B37" s="24" t="s">
        <v>51</v>
      </c>
      <c r="C37" s="24">
        <v>935</v>
      </c>
      <c r="D37" s="26"/>
    </row>
    <row r="38" spans="1:4">
      <c r="A38" s="6">
        <v>3</v>
      </c>
      <c r="B38" s="16" t="s">
        <v>54</v>
      </c>
      <c r="C38" s="6">
        <v>1660</v>
      </c>
      <c r="D38" s="6"/>
    </row>
    <row r="39" spans="1:4">
      <c r="A39" s="24"/>
      <c r="B39" s="26" t="s">
        <v>86</v>
      </c>
      <c r="C39" s="26">
        <f>SUM(C36:C38)</f>
        <v>3818.92</v>
      </c>
      <c r="D39" s="26">
        <f>C39+D34</f>
        <v>46549.319999999992</v>
      </c>
    </row>
    <row r="40" spans="1:4">
      <c r="A40" s="24"/>
      <c r="B40" s="26" t="s">
        <v>10</v>
      </c>
      <c r="C40" s="24"/>
      <c r="D40" s="47"/>
    </row>
    <row r="41" spans="1:4" ht="30">
      <c r="A41" s="24">
        <v>1</v>
      </c>
      <c r="B41" s="24" t="s">
        <v>44</v>
      </c>
      <c r="C41" s="24">
        <v>1223.92</v>
      </c>
      <c r="D41" s="26"/>
    </row>
    <row r="42" spans="1:4" ht="60">
      <c r="A42" s="24">
        <v>2</v>
      </c>
      <c r="B42" s="24" t="s">
        <v>51</v>
      </c>
      <c r="C42" s="24">
        <v>935</v>
      </c>
      <c r="D42" s="26"/>
    </row>
    <row r="43" spans="1:4">
      <c r="A43" s="6">
        <v>3</v>
      </c>
      <c r="B43" s="16" t="s">
        <v>54</v>
      </c>
      <c r="C43" s="6">
        <v>1660</v>
      </c>
      <c r="D43" s="6"/>
    </row>
    <row r="44" spans="1:4">
      <c r="A44" s="24"/>
      <c r="B44" s="26" t="s">
        <v>88</v>
      </c>
      <c r="C44" s="26">
        <f>SUM(C41:C43)</f>
        <v>3818.92</v>
      </c>
      <c r="D44" s="26">
        <f>C44+D39</f>
        <v>50368.239999999991</v>
      </c>
    </row>
    <row r="45" spans="1:4">
      <c r="A45" s="24"/>
      <c r="B45" s="26" t="s">
        <v>11</v>
      </c>
      <c r="C45" s="24"/>
      <c r="D45" s="47"/>
    </row>
    <row r="46" spans="1:4" ht="30">
      <c r="A46" s="24">
        <v>1</v>
      </c>
      <c r="B46" s="24" t="s">
        <v>44</v>
      </c>
      <c r="C46" s="24">
        <v>1223.92</v>
      </c>
      <c r="D46" s="26"/>
    </row>
    <row r="47" spans="1:4" ht="60">
      <c r="A47" s="24">
        <v>2</v>
      </c>
      <c r="B47" s="24" t="s">
        <v>51</v>
      </c>
      <c r="C47" s="24">
        <v>935</v>
      </c>
      <c r="D47" s="26"/>
    </row>
    <row r="48" spans="1:4">
      <c r="A48" s="13"/>
      <c r="B48" s="26" t="s">
        <v>95</v>
      </c>
      <c r="C48" s="26">
        <f>SUM(C46:C47)</f>
        <v>2158.92</v>
      </c>
      <c r="D48" s="15">
        <f>C48+D44</f>
        <v>52527.159999999989</v>
      </c>
    </row>
    <row r="49" spans="1:4">
      <c r="A49" s="24"/>
      <c r="B49" s="26" t="s">
        <v>12</v>
      </c>
      <c r="C49" s="24"/>
      <c r="D49" s="47"/>
    </row>
    <row r="50" spans="1:4" ht="30">
      <c r="A50" s="24">
        <v>1</v>
      </c>
      <c r="B50" s="24" t="s">
        <v>44</v>
      </c>
      <c r="C50" s="24">
        <v>1223.92</v>
      </c>
      <c r="D50" s="26"/>
    </row>
    <row r="51" spans="1:4" ht="60">
      <c r="A51" s="24">
        <v>2</v>
      </c>
      <c r="B51" s="24" t="s">
        <v>51</v>
      </c>
      <c r="C51" s="24">
        <v>935</v>
      </c>
      <c r="D51" s="26"/>
    </row>
    <row r="52" spans="1:4">
      <c r="A52" s="27">
        <v>3</v>
      </c>
      <c r="B52" s="24" t="s">
        <v>54</v>
      </c>
      <c r="C52" s="27">
        <v>830</v>
      </c>
      <c r="D52" s="29"/>
    </row>
    <row r="53" spans="1:4" ht="30">
      <c r="A53" s="27">
        <v>4</v>
      </c>
      <c r="B53" s="24" t="s">
        <v>99</v>
      </c>
      <c r="C53" s="27">
        <v>830</v>
      </c>
      <c r="D53" s="29"/>
    </row>
    <row r="54" spans="1:4">
      <c r="A54" s="6"/>
      <c r="B54" s="14" t="s">
        <v>100</v>
      </c>
      <c r="C54" s="14">
        <f>SUM(C50:C53)</f>
        <v>3818.92</v>
      </c>
      <c r="D54" s="8">
        <f>C54+D48</f>
        <v>56346.079999999987</v>
      </c>
    </row>
    <row r="55" spans="1:4">
      <c r="A55" s="24"/>
      <c r="B55" s="26" t="s">
        <v>13</v>
      </c>
      <c r="C55" s="24"/>
      <c r="D55" s="47"/>
    </row>
    <row r="56" spans="1:4" ht="30">
      <c r="A56" s="24">
        <v>1</v>
      </c>
      <c r="B56" s="24" t="s">
        <v>44</v>
      </c>
      <c r="C56" s="24">
        <v>1223.92</v>
      </c>
      <c r="D56" s="26"/>
    </row>
    <row r="57" spans="1:4" ht="60">
      <c r="A57" s="24">
        <v>2</v>
      </c>
      <c r="B57" s="24" t="s">
        <v>51</v>
      </c>
      <c r="C57" s="24">
        <v>935</v>
      </c>
      <c r="D57" s="26"/>
    </row>
    <row r="58" spans="1:4">
      <c r="A58" s="27">
        <v>3</v>
      </c>
      <c r="B58" s="24" t="s">
        <v>54</v>
      </c>
      <c r="C58" s="27">
        <v>830</v>
      </c>
      <c r="D58" s="29"/>
    </row>
    <row r="59" spans="1:4">
      <c r="A59" s="27"/>
      <c r="B59" s="26" t="s">
        <v>109</v>
      </c>
      <c r="C59" s="29">
        <f>SUM(C56:C58)</f>
        <v>2988.92</v>
      </c>
      <c r="D59" s="29">
        <f>C59+D54</f>
        <v>59334.999999999985</v>
      </c>
    </row>
    <row r="60" spans="1:4">
      <c r="A60" s="24"/>
      <c r="B60" s="26" t="s">
        <v>14</v>
      </c>
      <c r="C60" s="24"/>
      <c r="D60" s="47"/>
    </row>
    <row r="61" spans="1:4" ht="30">
      <c r="A61" s="24">
        <v>1</v>
      </c>
      <c r="B61" s="24" t="s">
        <v>44</v>
      </c>
      <c r="C61" s="24">
        <v>1223.92</v>
      </c>
      <c r="D61" s="26"/>
    </row>
    <row r="62" spans="1:4" ht="60">
      <c r="A62" s="24">
        <v>2</v>
      </c>
      <c r="B62" s="24" t="s">
        <v>51</v>
      </c>
      <c r="C62" s="24">
        <v>935</v>
      </c>
      <c r="D62" s="26"/>
    </row>
    <row r="63" spans="1:4">
      <c r="A63" s="24">
        <v>3</v>
      </c>
      <c r="B63" s="24" t="s">
        <v>122</v>
      </c>
      <c r="C63" s="24">
        <v>1245</v>
      </c>
      <c r="D63" s="47"/>
    </row>
    <row r="64" spans="1:4" ht="30">
      <c r="A64" s="27">
        <v>4</v>
      </c>
      <c r="B64" s="24" t="s">
        <v>123</v>
      </c>
      <c r="C64" s="27">
        <v>1660</v>
      </c>
      <c r="D64" s="29"/>
    </row>
    <row r="65" spans="1:4" ht="30">
      <c r="A65" s="27">
        <v>5</v>
      </c>
      <c r="B65" s="24" t="s">
        <v>124</v>
      </c>
      <c r="C65" s="27">
        <v>1800</v>
      </c>
      <c r="D65" s="29"/>
    </row>
    <row r="66" spans="1:4">
      <c r="A66" s="27"/>
      <c r="B66" s="26" t="s">
        <v>125</v>
      </c>
      <c r="C66" s="29">
        <f>SUM(C61:C65)</f>
        <v>6863.92</v>
      </c>
      <c r="D66" s="29">
        <f>C66+D59</f>
        <v>66198.919999999984</v>
      </c>
    </row>
    <row r="67" spans="1:4">
      <c r="A67" s="24"/>
      <c r="B67" s="26" t="s">
        <v>15</v>
      </c>
      <c r="C67" s="24"/>
      <c r="D67" s="47"/>
    </row>
    <row r="68" spans="1:4" ht="30">
      <c r="A68" s="24">
        <v>1</v>
      </c>
      <c r="B68" s="24" t="s">
        <v>44</v>
      </c>
      <c r="C68" s="24">
        <v>1223.92</v>
      </c>
      <c r="D68" s="26"/>
    </row>
    <row r="69" spans="1:4" ht="60">
      <c r="A69" s="24">
        <v>2</v>
      </c>
      <c r="B69" s="24" t="s">
        <v>51</v>
      </c>
      <c r="C69" s="24">
        <v>935</v>
      </c>
      <c r="D69" s="26"/>
    </row>
    <row r="70" spans="1:4" ht="30">
      <c r="A70" s="27">
        <v>3</v>
      </c>
      <c r="B70" s="24" t="s">
        <v>133</v>
      </c>
      <c r="C70" s="27">
        <v>1200</v>
      </c>
      <c r="D70" s="29"/>
    </row>
    <row r="71" spans="1:4">
      <c r="A71" s="27">
        <v>4</v>
      </c>
      <c r="B71" s="24" t="s">
        <v>134</v>
      </c>
      <c r="C71" s="27">
        <v>2303.9</v>
      </c>
      <c r="D71" s="29"/>
    </row>
    <row r="72" spans="1:4">
      <c r="A72" s="27">
        <v>5</v>
      </c>
      <c r="B72" s="24" t="s">
        <v>135</v>
      </c>
      <c r="C72" s="27">
        <v>1926.2</v>
      </c>
      <c r="D72" s="29"/>
    </row>
    <row r="73" spans="1:4">
      <c r="A73" s="24"/>
      <c r="B73" s="24" t="s">
        <v>136</v>
      </c>
      <c r="C73" s="24">
        <v>2176</v>
      </c>
      <c r="D73" s="47"/>
    </row>
    <row r="74" spans="1:4">
      <c r="A74" s="27"/>
      <c r="B74" s="26" t="s">
        <v>137</v>
      </c>
      <c r="C74" s="29">
        <f>SUM(C68:C73)</f>
        <v>9765.02</v>
      </c>
      <c r="D74" s="29">
        <f>C74+D66</f>
        <v>75963.939999999988</v>
      </c>
    </row>
    <row r="75" spans="1:4">
      <c r="A75" s="27"/>
      <c r="B75" s="24"/>
      <c r="C75" s="27"/>
      <c r="D75" s="29"/>
    </row>
    <row r="76" spans="1:4">
      <c r="A76" s="27"/>
      <c r="B76" s="24"/>
      <c r="C76" s="27"/>
      <c r="D76" s="29"/>
    </row>
    <row r="77" spans="1:4">
      <c r="A77" s="27"/>
      <c r="B77" s="26"/>
      <c r="C77" s="29"/>
      <c r="D77" s="29"/>
    </row>
    <row r="78" spans="1:4">
      <c r="A78" s="27"/>
      <c r="B78" s="26"/>
      <c r="C78" s="27"/>
      <c r="D78" s="29"/>
    </row>
    <row r="79" spans="1:4">
      <c r="A79" s="24"/>
      <c r="B79" s="24"/>
      <c r="C79" s="24"/>
      <c r="D79" s="25"/>
    </row>
    <row r="80" spans="1:4">
      <c r="A80" s="24"/>
      <c r="B80" s="24"/>
      <c r="C80" s="24"/>
      <c r="D80" s="47"/>
    </row>
    <row r="81" spans="1:4">
      <c r="A81" s="27"/>
      <c r="B81" s="24"/>
      <c r="C81" s="27"/>
      <c r="D81" s="29"/>
    </row>
    <row r="82" spans="1:4">
      <c r="A82" s="27"/>
      <c r="B82" s="24"/>
      <c r="C82" s="27"/>
      <c r="D82" s="29"/>
    </row>
    <row r="83" spans="1:4">
      <c r="A83" s="27"/>
      <c r="B83" s="24"/>
      <c r="C83" s="27"/>
      <c r="D83" s="29"/>
    </row>
    <row r="84" spans="1:4">
      <c r="A84" s="27"/>
      <c r="B84" s="26"/>
      <c r="C84" s="29"/>
      <c r="D84" s="29"/>
    </row>
    <row r="85" spans="1:4">
      <c r="A85" s="27"/>
      <c r="B85" s="24"/>
      <c r="C85" s="27"/>
      <c r="D85" s="29"/>
    </row>
    <row r="86" spans="1:4">
      <c r="A86" s="27"/>
      <c r="B86" s="24"/>
      <c r="C86" s="27"/>
      <c r="D86" s="29"/>
    </row>
    <row r="87" spans="1:4">
      <c r="A87" s="27"/>
      <c r="B87" s="24"/>
      <c r="C87" s="27"/>
      <c r="D87" s="29"/>
    </row>
    <row r="88" spans="1:4">
      <c r="A88" s="27"/>
      <c r="B88" s="26"/>
      <c r="C88" s="29"/>
      <c r="D88" s="29"/>
    </row>
    <row r="89" spans="1:4">
      <c r="A89" s="27"/>
      <c r="B89" s="24"/>
      <c r="C89" s="27"/>
      <c r="D89" s="29"/>
    </row>
    <row r="90" spans="1:4">
      <c r="A90" s="27"/>
      <c r="B90" s="24"/>
      <c r="C90" s="27"/>
      <c r="D90" s="29"/>
    </row>
    <row r="91" spans="1:4">
      <c r="A91" s="27"/>
      <c r="B91" s="26"/>
      <c r="C91" s="29"/>
      <c r="D91" s="29"/>
    </row>
    <row r="92" spans="1:4">
      <c r="A92" s="27"/>
      <c r="B92" s="24"/>
      <c r="C92" s="27"/>
      <c r="D92" s="29"/>
    </row>
    <row r="93" spans="1:4">
      <c r="A93" s="27"/>
      <c r="B93" s="24"/>
      <c r="C93" s="27"/>
      <c r="D93" s="29"/>
    </row>
    <row r="94" spans="1:4">
      <c r="A94" s="27"/>
      <c r="B94" s="24"/>
      <c r="C94" s="27"/>
      <c r="D94" s="29"/>
    </row>
    <row r="95" spans="1:4">
      <c r="A95" s="27"/>
      <c r="B95" s="24"/>
      <c r="C95" s="27"/>
      <c r="D95" s="29"/>
    </row>
    <row r="96" spans="1:4">
      <c r="A96" s="27"/>
      <c r="B96" s="26"/>
      <c r="C96" s="15"/>
      <c r="D96" s="2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B23" sqref="B23:C23"/>
    </sheetView>
  </sheetViews>
  <sheetFormatPr defaultRowHeight="15"/>
  <cols>
    <col min="1" max="1" width="5.140625" customWidth="1"/>
    <col min="2" max="2" width="45" customWidth="1"/>
    <col min="3" max="3" width="10.85546875" customWidth="1"/>
    <col min="4" max="4" width="10.5703125" customWidth="1"/>
  </cols>
  <sheetData>
    <row r="1" spans="1:4" ht="15.75">
      <c r="A1" s="1"/>
      <c r="B1" s="52" t="s">
        <v>56</v>
      </c>
      <c r="C1" s="52"/>
      <c r="D1" s="52"/>
    </row>
    <row r="2" spans="1:4">
      <c r="A2" s="1"/>
      <c r="B2" s="2" t="s">
        <v>4</v>
      </c>
      <c r="C2" s="1"/>
      <c r="D2" s="1"/>
    </row>
    <row r="3" spans="1:4" ht="15.75">
      <c r="A3" s="1"/>
      <c r="B3" s="51" t="s">
        <v>35</v>
      </c>
      <c r="C3" s="51"/>
      <c r="D3" s="51"/>
    </row>
    <row r="4" spans="1:4" ht="26.25">
      <c r="A4" s="6"/>
      <c r="B4" s="7" t="s">
        <v>0</v>
      </c>
      <c r="C4" s="7" t="s">
        <v>1</v>
      </c>
      <c r="D4" s="7" t="s">
        <v>26</v>
      </c>
    </row>
    <row r="5" spans="1:4">
      <c r="A5" s="6"/>
      <c r="B5" s="14" t="s">
        <v>10</v>
      </c>
      <c r="C5" s="6"/>
      <c r="D5" s="6"/>
    </row>
    <row r="6" spans="1:4">
      <c r="A6" s="24">
        <v>1</v>
      </c>
      <c r="B6" s="24" t="s">
        <v>89</v>
      </c>
      <c r="C6" s="24">
        <v>17139</v>
      </c>
      <c r="D6" s="26"/>
    </row>
    <row r="7" spans="1:4" ht="30">
      <c r="A7" s="24">
        <v>2</v>
      </c>
      <c r="B7" s="24" t="s">
        <v>90</v>
      </c>
      <c r="C7" s="24">
        <v>2602.8000000000002</v>
      </c>
      <c r="D7" s="26"/>
    </row>
    <row r="8" spans="1:4">
      <c r="A8" s="24">
        <v>3</v>
      </c>
      <c r="B8" s="24" t="s">
        <v>91</v>
      </c>
      <c r="C8" s="24">
        <v>2759.5</v>
      </c>
      <c r="D8" s="26"/>
    </row>
    <row r="9" spans="1:4">
      <c r="A9" s="13"/>
      <c r="B9" s="26" t="s">
        <v>88</v>
      </c>
      <c r="C9" s="29">
        <f>SUM(C6:C8)</f>
        <v>22501.3</v>
      </c>
      <c r="D9" s="29">
        <f>C9</f>
        <v>22501.3</v>
      </c>
    </row>
    <row r="10" spans="1:4">
      <c r="A10" s="13"/>
      <c r="B10" s="26" t="s">
        <v>11</v>
      </c>
      <c r="C10" s="27"/>
      <c r="D10" s="29"/>
    </row>
    <row r="11" spans="1:4" ht="30">
      <c r="A11" s="13">
        <v>1</v>
      </c>
      <c r="B11" s="24" t="s">
        <v>96</v>
      </c>
      <c r="C11" s="27">
        <v>2512</v>
      </c>
      <c r="D11" s="27"/>
    </row>
    <row r="12" spans="1:4" ht="30">
      <c r="A12" s="13">
        <v>2</v>
      </c>
      <c r="B12" s="24" t="s">
        <v>97</v>
      </c>
      <c r="C12" s="27">
        <v>2633</v>
      </c>
      <c r="D12" s="29"/>
    </row>
    <row r="13" spans="1:4">
      <c r="A13" s="24"/>
      <c r="B13" s="26" t="s">
        <v>95</v>
      </c>
      <c r="C13" s="26">
        <f>SUM(C11:C12)</f>
        <v>5145</v>
      </c>
      <c r="D13" s="26">
        <f>C13+D9</f>
        <v>27646.3</v>
      </c>
    </row>
    <row r="14" spans="1:4">
      <c r="A14" s="27"/>
      <c r="B14" s="26" t="s">
        <v>12</v>
      </c>
      <c r="C14" s="27"/>
      <c r="D14" s="29"/>
    </row>
    <row r="15" spans="1:4" ht="30">
      <c r="A15" s="27">
        <v>1</v>
      </c>
      <c r="B15" s="24" t="s">
        <v>101</v>
      </c>
      <c r="C15" s="24">
        <v>2585</v>
      </c>
      <c r="D15" s="29">
        <f>C15+D13</f>
        <v>30231.3</v>
      </c>
    </row>
    <row r="16" spans="1:4">
      <c r="A16" s="27"/>
      <c r="B16" s="26" t="s">
        <v>13</v>
      </c>
      <c r="C16" s="24"/>
      <c r="D16" s="29"/>
    </row>
    <row r="17" spans="1:4" ht="30">
      <c r="A17" s="27">
        <v>1</v>
      </c>
      <c r="B17" s="24" t="s">
        <v>101</v>
      </c>
      <c r="C17" s="27">
        <v>2625</v>
      </c>
      <c r="D17" s="29"/>
    </row>
    <row r="18" spans="1:4">
      <c r="A18" s="24">
        <v>2</v>
      </c>
      <c r="B18" s="24" t="s">
        <v>110</v>
      </c>
      <c r="C18" s="24">
        <v>860</v>
      </c>
      <c r="D18" s="29"/>
    </row>
    <row r="19" spans="1:4">
      <c r="A19" s="27"/>
      <c r="B19" s="26" t="s">
        <v>109</v>
      </c>
      <c r="C19" s="26">
        <f>SUM(C17:C18)</f>
        <v>3485</v>
      </c>
      <c r="D19" s="29">
        <f>C19+D15</f>
        <v>33716.300000000003</v>
      </c>
    </row>
    <row r="20" spans="1:4">
      <c r="A20" s="30"/>
      <c r="B20" s="50" t="s">
        <v>14</v>
      </c>
      <c r="C20" s="30"/>
      <c r="D20" s="48"/>
    </row>
    <row r="21" spans="1:4">
      <c r="A21" s="24">
        <v>1</v>
      </c>
      <c r="B21" s="24" t="s">
        <v>127</v>
      </c>
      <c r="C21" s="27">
        <v>1682</v>
      </c>
      <c r="D21" s="29">
        <f>C21+D19</f>
        <v>35398.300000000003</v>
      </c>
    </row>
    <row r="22" spans="1:4">
      <c r="A22" s="27"/>
      <c r="B22" s="26" t="s">
        <v>15</v>
      </c>
      <c r="C22" s="26"/>
      <c r="D22" s="29"/>
    </row>
    <row r="23" spans="1:4">
      <c r="A23" s="24">
        <v>1</v>
      </c>
      <c r="B23" s="24" t="s">
        <v>89</v>
      </c>
      <c r="C23" s="24">
        <v>15310.3</v>
      </c>
      <c r="D23" s="29">
        <f>C23+D21</f>
        <v>50708.600000000006</v>
      </c>
    </row>
    <row r="24" spans="1:4">
      <c r="A24" s="24"/>
      <c r="B24" s="24"/>
      <c r="C24" s="26"/>
      <c r="D24" s="29"/>
    </row>
    <row r="25" spans="1:4" ht="15" customHeight="1">
      <c r="A25" s="24"/>
      <c r="B25" s="26"/>
      <c r="C25" s="26"/>
      <c r="D25" s="29"/>
    </row>
    <row r="26" spans="1:4" ht="15" customHeight="1">
      <c r="A26" s="24"/>
      <c r="B26" s="24"/>
      <c r="C26" s="26"/>
      <c r="D26" s="29"/>
    </row>
    <row r="27" spans="1:4">
      <c r="A27" s="27"/>
      <c r="B27" s="26"/>
      <c r="C27" s="24"/>
      <c r="D27" s="29"/>
    </row>
    <row r="28" spans="1:4">
      <c r="A28" s="27"/>
      <c r="B28" s="24"/>
      <c r="C28" s="24"/>
      <c r="D28" s="29"/>
    </row>
    <row r="29" spans="1:4">
      <c r="A29" s="27"/>
      <c r="B29" s="24"/>
      <c r="C29" s="24"/>
      <c r="D29" s="29"/>
    </row>
    <row r="30" spans="1:4">
      <c r="A30" s="27"/>
      <c r="B30" s="24"/>
      <c r="C30" s="24"/>
      <c r="D30" s="29"/>
    </row>
    <row r="31" spans="1:4">
      <c r="A31" s="27"/>
      <c r="B31" s="24"/>
      <c r="C31" s="24"/>
      <c r="D31" s="29"/>
    </row>
    <row r="32" spans="1:4">
      <c r="A32" s="27"/>
      <c r="B32" s="26"/>
      <c r="C32" s="24"/>
      <c r="D32" s="29"/>
    </row>
    <row r="33" spans="1:4">
      <c r="A33" s="27"/>
      <c r="B33" s="24"/>
      <c r="C33" s="24"/>
      <c r="D33" s="29"/>
    </row>
    <row r="34" spans="1:4">
      <c r="A34" s="27"/>
      <c r="B34" s="24"/>
      <c r="C34" s="27"/>
      <c r="D34" s="29"/>
    </row>
    <row r="35" spans="1:4">
      <c r="A35" s="27"/>
      <c r="B35" s="26"/>
      <c r="C35" s="27"/>
      <c r="D35" s="27"/>
    </row>
    <row r="36" spans="1:4">
      <c r="A36" s="33"/>
      <c r="B36" s="33"/>
      <c r="C36" s="33"/>
      <c r="D36" s="33"/>
    </row>
    <row r="37" spans="1:4">
      <c r="A37" s="33"/>
      <c r="B37" s="33"/>
      <c r="C37" s="33"/>
      <c r="D37" s="3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B24" sqref="B24:C24"/>
    </sheetView>
  </sheetViews>
  <sheetFormatPr defaultRowHeight="15"/>
  <cols>
    <col min="1" max="1" width="4" customWidth="1"/>
    <col min="2" max="2" width="51.5703125" customWidth="1"/>
    <col min="3" max="3" width="10" customWidth="1"/>
    <col min="4" max="4" width="13.7109375" customWidth="1"/>
  </cols>
  <sheetData>
    <row r="1" spans="1:8" ht="21">
      <c r="A1" s="1"/>
      <c r="B1" s="52" t="s">
        <v>60</v>
      </c>
      <c r="C1" s="52"/>
      <c r="D1" s="52"/>
      <c r="E1" s="5"/>
      <c r="F1" s="5"/>
      <c r="G1" s="5"/>
      <c r="H1" s="5"/>
    </row>
    <row r="2" spans="1:8" ht="15.75">
      <c r="A2" s="1"/>
      <c r="B2" s="3" t="s">
        <v>4</v>
      </c>
      <c r="C2" s="1"/>
      <c r="D2" s="1"/>
      <c r="E2" s="1"/>
      <c r="F2" s="1"/>
      <c r="G2" s="1"/>
      <c r="H2" s="1"/>
    </row>
    <row r="3" spans="1:8" ht="15.75">
      <c r="A3" s="1"/>
      <c r="B3" s="52" t="s">
        <v>25</v>
      </c>
      <c r="C3" s="52"/>
      <c r="D3" s="52"/>
      <c r="E3" s="1"/>
      <c r="F3" s="1"/>
      <c r="G3" s="1"/>
      <c r="H3" s="1"/>
    </row>
    <row r="4" spans="1:8">
      <c r="A4" s="6"/>
      <c r="B4" s="22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>
      <c r="A5" s="6"/>
      <c r="B5" s="14" t="s">
        <v>2</v>
      </c>
      <c r="C5" s="8"/>
      <c r="D5" s="6"/>
      <c r="E5" s="1"/>
      <c r="F5" s="1"/>
      <c r="G5" s="1"/>
      <c r="H5" s="1"/>
    </row>
    <row r="6" spans="1:8">
      <c r="A6" s="25">
        <v>1</v>
      </c>
      <c r="B6" s="24" t="s">
        <v>53</v>
      </c>
      <c r="C6" s="24">
        <f>4980+4980+4980+4980</f>
        <v>19920</v>
      </c>
      <c r="D6" s="26"/>
      <c r="E6" s="1"/>
      <c r="F6" s="1"/>
      <c r="G6" s="1"/>
      <c r="H6" s="1"/>
    </row>
    <row r="7" spans="1:8">
      <c r="A7" s="32">
        <v>2</v>
      </c>
      <c r="B7" s="24" t="s">
        <v>61</v>
      </c>
      <c r="C7" s="24">
        <v>4980</v>
      </c>
      <c r="D7" s="26"/>
    </row>
    <row r="8" spans="1:8">
      <c r="A8" s="33"/>
      <c r="B8" s="26" t="s">
        <v>52</v>
      </c>
      <c r="C8" s="26">
        <f>SUM(C6:C7)</f>
        <v>24900</v>
      </c>
      <c r="D8" s="26">
        <f>C8</f>
        <v>24900</v>
      </c>
    </row>
    <row r="9" spans="1:8">
      <c r="A9" s="24"/>
      <c r="B9" s="26" t="s">
        <v>6</v>
      </c>
      <c r="C9" s="26"/>
      <c r="D9" s="26"/>
    </row>
    <row r="10" spans="1:8">
      <c r="A10" s="24">
        <v>1</v>
      </c>
      <c r="B10" s="24" t="s">
        <v>65</v>
      </c>
      <c r="C10" s="24">
        <v>4980</v>
      </c>
      <c r="D10" s="26"/>
    </row>
    <row r="11" spans="1:8">
      <c r="A11" s="24">
        <v>2</v>
      </c>
      <c r="B11" s="24" t="s">
        <v>53</v>
      </c>
      <c r="C11" s="24">
        <f>4980+7470</f>
        <v>12450</v>
      </c>
      <c r="D11" s="26"/>
    </row>
    <row r="12" spans="1:8">
      <c r="A12" s="24">
        <v>3</v>
      </c>
      <c r="B12" s="26" t="s">
        <v>64</v>
      </c>
      <c r="C12" s="26">
        <f>SUM(C10:C11)</f>
        <v>17430</v>
      </c>
      <c r="D12" s="26">
        <f>C12+D8</f>
        <v>42330</v>
      </c>
    </row>
    <row r="13" spans="1:8">
      <c r="A13" s="24"/>
      <c r="B13" s="26" t="s">
        <v>7</v>
      </c>
      <c r="C13" s="26"/>
      <c r="D13" s="26"/>
    </row>
    <row r="14" spans="1:8" ht="15" customHeight="1">
      <c r="A14" s="24">
        <v>1</v>
      </c>
      <c r="B14" s="24" t="s">
        <v>77</v>
      </c>
      <c r="C14" s="24">
        <v>1660</v>
      </c>
      <c r="D14" s="26"/>
    </row>
    <row r="15" spans="1:8">
      <c r="A15" s="24">
        <v>2</v>
      </c>
      <c r="B15" s="24" t="s">
        <v>78</v>
      </c>
      <c r="C15" s="24">
        <v>3320</v>
      </c>
      <c r="D15" s="26"/>
    </row>
    <row r="16" spans="1:8">
      <c r="A16" s="24"/>
      <c r="B16" s="26" t="s">
        <v>76</v>
      </c>
      <c r="C16" s="26">
        <f>SUM(C14:C15)</f>
        <v>4980</v>
      </c>
      <c r="D16" s="26">
        <f>C16+D12</f>
        <v>47310</v>
      </c>
    </row>
    <row r="17" spans="1:4">
      <c r="A17" s="24"/>
      <c r="B17" s="26" t="s">
        <v>13</v>
      </c>
      <c r="C17" s="26"/>
      <c r="D17" s="26"/>
    </row>
    <row r="18" spans="1:4" ht="30">
      <c r="A18" s="24">
        <v>1</v>
      </c>
      <c r="B18" s="24" t="s">
        <v>111</v>
      </c>
      <c r="C18" s="24">
        <v>8370.81</v>
      </c>
      <c r="D18" s="26">
        <f>C18+D16</f>
        <v>55680.81</v>
      </c>
    </row>
    <row r="19" spans="1:4">
      <c r="A19" s="24"/>
      <c r="B19" s="26" t="s">
        <v>14</v>
      </c>
      <c r="C19" s="24"/>
      <c r="D19" s="26"/>
    </row>
    <row r="20" spans="1:4">
      <c r="A20" s="13">
        <v>1</v>
      </c>
      <c r="B20" s="24" t="s">
        <v>126</v>
      </c>
      <c r="C20" s="27">
        <v>2490</v>
      </c>
      <c r="D20" s="26"/>
    </row>
    <row r="21" spans="1:4">
      <c r="A21" s="13">
        <v>2</v>
      </c>
      <c r="B21" s="27" t="s">
        <v>53</v>
      </c>
      <c r="C21" s="29">
        <v>2490</v>
      </c>
      <c r="D21" s="26"/>
    </row>
    <row r="22" spans="1:4">
      <c r="A22" s="13"/>
      <c r="B22" s="26" t="s">
        <v>125</v>
      </c>
      <c r="C22" s="29">
        <f>SUM(C20:C21)</f>
        <v>4980</v>
      </c>
      <c r="D22" s="26">
        <f>C22+D18</f>
        <v>60660.81</v>
      </c>
    </row>
    <row r="23" spans="1:4">
      <c r="A23" s="13"/>
      <c r="B23" s="29" t="s">
        <v>15</v>
      </c>
      <c r="C23" s="27"/>
      <c r="D23" s="26"/>
    </row>
    <row r="24" spans="1:4">
      <c r="A24" s="27">
        <v>1</v>
      </c>
      <c r="B24" s="24" t="s">
        <v>53</v>
      </c>
      <c r="C24" s="26">
        <f>1660+3735+9960+8300</f>
        <v>23655</v>
      </c>
      <c r="D24" s="29">
        <f>C24+D22</f>
        <v>84315.81</v>
      </c>
    </row>
    <row r="25" spans="1:4">
      <c r="A25" s="30"/>
      <c r="B25" s="30"/>
      <c r="C25" s="30"/>
      <c r="D25" s="48"/>
    </row>
    <row r="26" spans="1:4">
      <c r="A26" s="24"/>
      <c r="B26" s="26"/>
      <c r="C26" s="24"/>
      <c r="D26" s="26"/>
    </row>
    <row r="27" spans="1:4">
      <c r="A27" s="24"/>
      <c r="B27" s="24"/>
      <c r="C27" s="24"/>
      <c r="D27" s="26"/>
    </row>
    <row r="28" spans="1:4">
      <c r="A28" s="24"/>
      <c r="B28" s="24"/>
      <c r="C28" s="24"/>
      <c r="D28" s="26"/>
    </row>
    <row r="29" spans="1:4">
      <c r="A29" s="24"/>
      <c r="B29" s="26"/>
      <c r="C29" s="26"/>
      <c r="D29" s="26"/>
    </row>
    <row r="30" spans="1:4">
      <c r="A30" s="24"/>
      <c r="B30" s="26"/>
      <c r="C30" s="24"/>
      <c r="D30" s="26"/>
    </row>
    <row r="31" spans="1:4">
      <c r="A31" s="24"/>
      <c r="B31" s="24"/>
      <c r="C31" s="24"/>
      <c r="D31" s="26"/>
    </row>
    <row r="32" spans="1:4">
      <c r="A32" s="24"/>
      <c r="B32" s="24"/>
      <c r="C32" s="24"/>
      <c r="D32" s="26"/>
    </row>
    <row r="33" spans="1:4">
      <c r="A33" s="24"/>
      <c r="B33" s="24"/>
      <c r="C33" s="24"/>
      <c r="D33" s="26"/>
    </row>
    <row r="34" spans="1:4">
      <c r="A34" s="24"/>
      <c r="B34" s="24"/>
      <c r="C34" s="24"/>
      <c r="D34" s="26"/>
    </row>
    <row r="35" spans="1:4">
      <c r="A35" s="24"/>
      <c r="B35" s="26"/>
      <c r="C35" s="26"/>
      <c r="D35" s="26"/>
    </row>
    <row r="36" spans="1:4">
      <c r="A36" s="24"/>
      <c r="B36" s="26"/>
      <c r="C36" s="26"/>
      <c r="D36" s="26"/>
    </row>
    <row r="37" spans="1:4">
      <c r="A37" s="24"/>
      <c r="B37" s="26"/>
      <c r="C37" s="26"/>
      <c r="D37" s="26"/>
    </row>
    <row r="38" spans="1:4">
      <c r="A38" s="24"/>
      <c r="B38" s="24"/>
      <c r="C38" s="24"/>
      <c r="D38" s="26"/>
    </row>
    <row r="39" spans="1:4">
      <c r="A39" s="24"/>
      <c r="B39" s="24"/>
      <c r="C39" s="24"/>
      <c r="D39" s="26"/>
    </row>
    <row r="40" spans="1:4">
      <c r="A40" s="24"/>
      <c r="B40" s="24"/>
      <c r="C40" s="24"/>
      <c r="D40" s="26"/>
    </row>
    <row r="41" spans="1:4">
      <c r="A41" s="24"/>
      <c r="B41" s="26"/>
      <c r="C41" s="26"/>
      <c r="D41" s="26"/>
    </row>
    <row r="42" spans="1:4">
      <c r="A42" s="1"/>
      <c r="B42" s="1"/>
      <c r="C42" s="1"/>
      <c r="D42" s="1"/>
    </row>
    <row r="43" spans="1:4">
      <c r="A43" s="1"/>
      <c r="B43" s="1"/>
      <c r="C43" s="1"/>
      <c r="D43" s="1"/>
    </row>
    <row r="44" spans="1:4">
      <c r="A44" s="1"/>
      <c r="B44" s="1"/>
      <c r="C44" s="1"/>
      <c r="D44" s="1"/>
    </row>
    <row r="45" spans="1:4">
      <c r="A45" s="1"/>
      <c r="B45" s="1"/>
      <c r="C45" s="1"/>
      <c r="D45" s="1"/>
    </row>
    <row r="46" spans="1:4">
      <c r="A46" s="1"/>
      <c r="B46" s="1"/>
      <c r="C46" s="1"/>
      <c r="D46" s="1"/>
    </row>
    <row r="47" spans="1:4">
      <c r="A47" s="1"/>
      <c r="B47" s="1"/>
      <c r="C47" s="1"/>
      <c r="D47" s="1"/>
    </row>
    <row r="48" spans="1:4">
      <c r="A48" s="1"/>
      <c r="B48" s="1"/>
      <c r="C48" s="1"/>
      <c r="D48" s="1"/>
    </row>
    <row r="49" spans="1:4">
      <c r="A49" s="1"/>
      <c r="B49" s="1"/>
      <c r="C49" s="1"/>
      <c r="D49" s="1"/>
    </row>
    <row r="50" spans="1:4">
      <c r="B50" s="1"/>
    </row>
    <row r="57" spans="1:4" s="1" customFormat="1">
      <c r="B57"/>
    </row>
    <row r="58" spans="1:4">
      <c r="B58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4"/>
  <sheetViews>
    <sheetView workbookViewId="0">
      <selection activeCell="D11" sqref="D11"/>
    </sheetView>
  </sheetViews>
  <sheetFormatPr defaultRowHeight="15"/>
  <cols>
    <col min="1" max="1" width="3.5703125" customWidth="1"/>
    <col min="2" max="2" width="52" customWidth="1"/>
    <col min="3" max="3" width="10" customWidth="1"/>
    <col min="4" max="4" width="13.42578125" customWidth="1"/>
  </cols>
  <sheetData>
    <row r="1" spans="1:8" ht="21">
      <c r="A1" s="1"/>
      <c r="B1" s="52" t="s">
        <v>56</v>
      </c>
      <c r="C1" s="52"/>
      <c r="D1" s="52"/>
      <c r="E1" s="5"/>
      <c r="F1" s="5"/>
      <c r="G1" s="5"/>
      <c r="H1" s="5"/>
    </row>
    <row r="2" spans="1:8" ht="18.75" customHeight="1">
      <c r="A2" s="1"/>
      <c r="B2" s="3" t="s">
        <v>4</v>
      </c>
      <c r="C2" s="1"/>
      <c r="D2" s="1"/>
      <c r="E2" s="1"/>
      <c r="F2" s="1"/>
      <c r="G2" s="1"/>
      <c r="H2" s="1"/>
    </row>
    <row r="3" spans="1:8" ht="15.75">
      <c r="A3" s="1"/>
      <c r="B3" s="52" t="s">
        <v>36</v>
      </c>
      <c r="C3" s="52"/>
      <c r="D3" s="52"/>
      <c r="E3" s="1"/>
      <c r="F3" s="1"/>
      <c r="G3" s="1"/>
      <c r="H3" s="1"/>
    </row>
    <row r="4" spans="1:8">
      <c r="A4" s="6"/>
      <c r="B4" s="7" t="s">
        <v>0</v>
      </c>
      <c r="C4" s="6" t="s">
        <v>1</v>
      </c>
      <c r="D4" s="7" t="s">
        <v>26</v>
      </c>
      <c r="E4" s="1"/>
      <c r="F4" s="1"/>
      <c r="G4" s="1"/>
      <c r="H4" s="1"/>
    </row>
    <row r="5" spans="1:8">
      <c r="A5" s="24"/>
      <c r="B5" s="26" t="s">
        <v>6</v>
      </c>
      <c r="C5" s="24"/>
      <c r="D5" s="25"/>
      <c r="E5" s="1"/>
      <c r="F5" s="1"/>
      <c r="G5" s="1"/>
      <c r="H5" s="1"/>
    </row>
    <row r="6" spans="1:8">
      <c r="A6" s="24">
        <v>1</v>
      </c>
      <c r="B6" s="24" t="s">
        <v>71</v>
      </c>
      <c r="C6" s="24">
        <v>3000</v>
      </c>
      <c r="D6" s="29">
        <f>C6</f>
        <v>3000</v>
      </c>
    </row>
    <row r="7" spans="1:8" s="4" customFormat="1">
      <c r="A7" s="24"/>
      <c r="B7" s="26" t="s">
        <v>10</v>
      </c>
      <c r="C7" s="24"/>
      <c r="D7" s="45"/>
    </row>
    <row r="8" spans="1:8" s="4" customFormat="1">
      <c r="A8" s="24">
        <v>1</v>
      </c>
      <c r="B8" s="24" t="s">
        <v>93</v>
      </c>
      <c r="C8" s="24">
        <v>8487.6</v>
      </c>
      <c r="D8" s="29"/>
    </row>
    <row r="9" spans="1:8">
      <c r="A9" s="27">
        <v>2</v>
      </c>
      <c r="B9" s="27" t="s">
        <v>94</v>
      </c>
      <c r="C9" s="27">
        <v>8432.42</v>
      </c>
      <c r="D9" s="29"/>
    </row>
    <row r="10" spans="1:8">
      <c r="A10" s="29"/>
      <c r="B10" s="29" t="s">
        <v>88</v>
      </c>
      <c r="C10" s="29">
        <f>SUM(C8:C9)</f>
        <v>16920.02</v>
      </c>
      <c r="D10" s="29">
        <f>C10+D6</f>
        <v>19920.02</v>
      </c>
    </row>
    <row r="11" spans="1:8">
      <c r="A11" s="29"/>
      <c r="B11" s="29"/>
      <c r="C11" s="27"/>
      <c r="D11" s="29"/>
    </row>
    <row r="12" spans="1:8">
      <c r="A12" s="29"/>
      <c r="B12" s="27"/>
      <c r="C12" s="27"/>
      <c r="D12" s="29"/>
    </row>
    <row r="13" spans="1:8">
      <c r="A13" s="29"/>
      <c r="B13" s="26"/>
      <c r="C13" s="27"/>
      <c r="D13" s="29"/>
    </row>
    <row r="14" spans="1:8">
      <c r="A14" s="29"/>
      <c r="B14" s="24"/>
      <c r="C14" s="27"/>
      <c r="D14" s="29"/>
    </row>
    <row r="15" spans="1:8">
      <c r="A15" s="27"/>
      <c r="B15" s="29"/>
      <c r="C15" s="27"/>
      <c r="D15" s="27"/>
    </row>
    <row r="16" spans="1:8">
      <c r="A16" s="27"/>
      <c r="B16" s="27"/>
      <c r="C16" s="29"/>
      <c r="D16" s="29"/>
    </row>
    <row r="17" spans="1:4">
      <c r="A17" s="27"/>
      <c r="B17" s="27"/>
      <c r="C17" s="27"/>
      <c r="D17" s="27"/>
    </row>
    <row r="18" spans="1:4">
      <c r="A18" s="27"/>
      <c r="B18" s="27"/>
      <c r="C18" s="27"/>
      <c r="D18" s="27"/>
    </row>
    <row r="19" spans="1:4">
      <c r="A19" s="27"/>
      <c r="B19" s="26"/>
      <c r="C19" s="29"/>
      <c r="D19" s="29"/>
    </row>
    <row r="20" spans="1:4">
      <c r="A20" s="27"/>
      <c r="B20" s="29"/>
      <c r="C20" s="29"/>
      <c r="D20" s="29"/>
    </row>
    <row r="21" spans="1:4">
      <c r="A21" s="27"/>
      <c r="B21" s="27"/>
      <c r="C21" s="27"/>
      <c r="D21" s="27"/>
    </row>
    <row r="22" spans="1:4">
      <c r="A22" s="27"/>
      <c r="B22" s="27"/>
      <c r="C22" s="27"/>
      <c r="D22" s="27"/>
    </row>
    <row r="23" spans="1:4">
      <c r="A23" s="27"/>
      <c r="B23" s="27"/>
      <c r="C23" s="27"/>
      <c r="D23" s="27"/>
    </row>
    <row r="24" spans="1:4">
      <c r="A24" s="27"/>
      <c r="B24" s="46"/>
      <c r="C24" s="29"/>
      <c r="D24" s="29"/>
    </row>
    <row r="25" spans="1:4">
      <c r="A25" s="27"/>
      <c r="B25" s="26"/>
      <c r="C25" s="27"/>
      <c r="D25" s="27"/>
    </row>
    <row r="26" spans="1:4">
      <c r="A26" s="27"/>
      <c r="B26" s="24"/>
      <c r="C26" s="27"/>
      <c r="D26" s="27"/>
    </row>
    <row r="27" spans="1:4">
      <c r="A27" s="27"/>
      <c r="B27" s="24"/>
      <c r="C27" s="27"/>
      <c r="D27" s="29"/>
    </row>
    <row r="28" spans="1:4">
      <c r="A28" s="27"/>
      <c r="B28" s="24"/>
      <c r="C28" s="27"/>
      <c r="D28" s="27"/>
    </row>
    <row r="29" spans="1:4">
      <c r="A29" s="27"/>
      <c r="B29" s="24"/>
      <c r="C29" s="27"/>
      <c r="D29" s="27"/>
    </row>
    <row r="30" spans="1:4">
      <c r="A30" s="27"/>
      <c r="B30" s="24"/>
      <c r="C30" s="27"/>
      <c r="D30" s="27"/>
    </row>
    <row r="31" spans="1:4">
      <c r="A31" s="27"/>
      <c r="B31" s="24"/>
      <c r="C31" s="27"/>
      <c r="D31" s="27"/>
    </row>
    <row r="32" spans="1:4">
      <c r="A32" s="27"/>
      <c r="B32" s="26"/>
      <c r="C32" s="29"/>
      <c r="D32" s="29"/>
    </row>
    <row r="33" spans="1:4">
      <c r="A33" s="27"/>
      <c r="B33" s="26"/>
      <c r="C33" s="29"/>
      <c r="D33" s="29"/>
    </row>
    <row r="34" spans="1:4">
      <c r="A34" s="13"/>
      <c r="B34" s="16"/>
      <c r="C34" s="13"/>
      <c r="D34" s="13"/>
    </row>
    <row r="35" spans="1:4">
      <c r="A35" s="13"/>
      <c r="B35" s="16"/>
      <c r="C35" s="13"/>
      <c r="D35" s="13"/>
    </row>
    <row r="36" spans="1:4">
      <c r="A36" s="13"/>
      <c r="B36" s="16"/>
      <c r="C36" s="13"/>
      <c r="D36" s="13"/>
    </row>
    <row r="37" spans="1:4">
      <c r="A37" s="13"/>
      <c r="B37" s="16"/>
      <c r="C37" s="13"/>
      <c r="D37" s="13"/>
    </row>
    <row r="38" spans="1:4">
      <c r="A38" s="13"/>
      <c r="B38" s="14"/>
      <c r="C38" s="15"/>
      <c r="D38" s="15"/>
    </row>
    <row r="39" spans="1:4">
      <c r="A39" s="13"/>
      <c r="B39" s="14"/>
      <c r="C39" s="13"/>
      <c r="D39" s="13"/>
    </row>
    <row r="40" spans="1:4">
      <c r="A40" s="13"/>
      <c r="B40" s="16"/>
      <c r="C40" s="13"/>
      <c r="D40" s="13"/>
    </row>
    <row r="41" spans="1:4">
      <c r="A41" s="13"/>
      <c r="B41" s="16"/>
      <c r="C41" s="13"/>
      <c r="D41" s="13"/>
    </row>
    <row r="42" spans="1:4">
      <c r="A42" s="13"/>
      <c r="B42" s="16"/>
      <c r="C42" s="13"/>
      <c r="D42" s="13"/>
    </row>
    <row r="43" spans="1:4">
      <c r="A43" s="13"/>
      <c r="B43" s="14"/>
      <c r="C43" s="15"/>
      <c r="D43" s="15"/>
    </row>
    <row r="44" spans="1:4">
      <c r="A44" s="13"/>
      <c r="B44" s="13"/>
      <c r="C44" s="13"/>
      <c r="D44" s="13"/>
    </row>
    <row r="45" spans="1:4">
      <c r="A45" s="13"/>
      <c r="B45" s="13"/>
      <c r="C45" s="13"/>
      <c r="D45" s="13"/>
    </row>
    <row r="46" spans="1:4">
      <c r="A46" s="13"/>
      <c r="B46" s="13"/>
      <c r="C46" s="13"/>
      <c r="D46" s="13"/>
    </row>
    <row r="47" spans="1:4">
      <c r="A47" s="13"/>
      <c r="B47" s="13"/>
      <c r="C47" s="13"/>
      <c r="D47" s="13"/>
    </row>
    <row r="48" spans="1:4">
      <c r="A48" s="13"/>
      <c r="B48" s="13"/>
      <c r="C48" s="13"/>
      <c r="D48" s="13"/>
    </row>
    <row r="49" spans="1:4">
      <c r="A49" s="13"/>
      <c r="B49" s="13"/>
      <c r="C49" s="13"/>
      <c r="D49" s="13"/>
    </row>
    <row r="50" spans="1:4">
      <c r="A50" s="13"/>
      <c r="B50" s="13"/>
      <c r="C50" s="13"/>
      <c r="D50" s="13"/>
    </row>
    <row r="51" spans="1:4">
      <c r="A51" s="13"/>
      <c r="B51" s="13"/>
      <c r="C51" s="13"/>
      <c r="D51" s="13"/>
    </row>
    <row r="52" spans="1:4">
      <c r="A52" s="13"/>
      <c r="B52" s="13"/>
      <c r="C52" s="13"/>
      <c r="D52" s="13"/>
    </row>
    <row r="53" spans="1:4">
      <c r="A53" s="13"/>
      <c r="B53" s="13"/>
      <c r="C53" s="13"/>
      <c r="D53" s="13"/>
    </row>
    <row r="54" spans="1:4">
      <c r="A54" s="13"/>
      <c r="B54" s="13"/>
      <c r="C54" s="13"/>
      <c r="D54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activeCell="D8" sqref="D8"/>
    </sheetView>
  </sheetViews>
  <sheetFormatPr defaultRowHeight="15"/>
  <cols>
    <col min="1" max="1" width="6.140625" customWidth="1"/>
    <col min="2" max="2" width="45.5703125" customWidth="1"/>
  </cols>
  <sheetData>
    <row r="1" spans="1:4" ht="15.75">
      <c r="A1" s="1"/>
      <c r="B1" s="52" t="s">
        <v>56</v>
      </c>
      <c r="C1" s="52"/>
      <c r="D1" s="52"/>
    </row>
    <row r="2" spans="1:4">
      <c r="A2" s="1"/>
      <c r="B2" s="2" t="s">
        <v>4</v>
      </c>
      <c r="C2" s="1"/>
      <c r="D2" s="1"/>
    </row>
    <row r="3" spans="1:4" ht="15.75">
      <c r="A3" s="1"/>
      <c r="B3" s="51" t="s">
        <v>31</v>
      </c>
      <c r="C3" s="51"/>
      <c r="D3" s="51"/>
    </row>
    <row r="4" spans="1:4" ht="26.25">
      <c r="A4" s="6"/>
      <c r="B4" s="7" t="s">
        <v>0</v>
      </c>
      <c r="C4" s="7" t="s">
        <v>1</v>
      </c>
      <c r="D4" s="7" t="s">
        <v>26</v>
      </c>
    </row>
    <row r="5" spans="1:4">
      <c r="A5" s="25"/>
      <c r="B5" s="26" t="s">
        <v>13</v>
      </c>
      <c r="C5" s="25"/>
      <c r="D5" s="25"/>
    </row>
    <row r="6" spans="1:4">
      <c r="A6" s="24">
        <v>1</v>
      </c>
      <c r="B6" s="24" t="s">
        <v>112</v>
      </c>
      <c r="C6" s="24">
        <v>4365.82</v>
      </c>
      <c r="D6" s="26"/>
    </row>
    <row r="7" spans="1:4">
      <c r="A7" s="24">
        <v>2</v>
      </c>
      <c r="B7" s="24" t="s">
        <v>113</v>
      </c>
      <c r="C7" s="24">
        <v>3294</v>
      </c>
      <c r="D7" s="24"/>
    </row>
    <row r="8" spans="1:4">
      <c r="A8" s="24"/>
      <c r="B8" s="26" t="s">
        <v>109</v>
      </c>
      <c r="C8" s="26">
        <f>SUM(C6:C7)</f>
        <v>7659.82</v>
      </c>
      <c r="D8" s="26">
        <f>C8</f>
        <v>7659.82</v>
      </c>
    </row>
    <row r="9" spans="1:4">
      <c r="A9" s="24"/>
      <c r="B9" s="24"/>
      <c r="C9" s="24"/>
      <c r="D9" s="24"/>
    </row>
    <row r="10" spans="1:4">
      <c r="A10" s="24"/>
      <c r="B10" s="26"/>
      <c r="C10" s="26"/>
      <c r="D10" s="26"/>
    </row>
    <row r="11" spans="1:4">
      <c r="A11" s="24"/>
      <c r="B11" s="26"/>
      <c r="C11" s="24"/>
      <c r="D11" s="24"/>
    </row>
    <row r="12" spans="1:4">
      <c r="A12" s="27"/>
      <c r="B12" s="24"/>
      <c r="C12" s="27"/>
      <c r="D12" s="29"/>
    </row>
    <row r="13" spans="1:4">
      <c r="A13" s="24"/>
      <c r="B13" s="26"/>
      <c r="C13" s="24"/>
      <c r="D13" s="24"/>
    </row>
    <row r="14" spans="1:4">
      <c r="A14" s="26"/>
      <c r="B14" s="24"/>
      <c r="C14" s="24"/>
      <c r="D14" s="26"/>
    </row>
    <row r="15" spans="1:4">
      <c r="A15" s="27"/>
      <c r="B15" s="28"/>
      <c r="C15" s="27"/>
      <c r="D15" s="29"/>
    </row>
    <row r="16" spans="1:4">
      <c r="A16" s="27"/>
      <c r="B16" s="49"/>
      <c r="C16" s="29"/>
      <c r="D16" s="29"/>
    </row>
    <row r="17" spans="1:4">
      <c r="A17" s="29"/>
      <c r="B17" s="26"/>
      <c r="C17" s="29"/>
      <c r="D17" s="29"/>
    </row>
    <row r="18" spans="1:4">
      <c r="A18" s="24"/>
      <c r="B18" s="26"/>
      <c r="C18" s="24"/>
      <c r="D18" s="27"/>
    </row>
    <row r="19" spans="1:4">
      <c r="A19" s="24"/>
      <c r="B19" s="24"/>
      <c r="C19" s="24"/>
      <c r="D19" s="32"/>
    </row>
    <row r="20" spans="1:4">
      <c r="A20" s="30"/>
      <c r="B20" s="30"/>
      <c r="C20" s="30"/>
      <c r="D20" s="31"/>
    </row>
    <row r="21" spans="1:4">
      <c r="A21" s="24"/>
      <c r="B21" s="24"/>
      <c r="C21" s="24"/>
      <c r="D21" s="27"/>
    </row>
    <row r="22" spans="1:4">
      <c r="A22" s="27"/>
      <c r="B22" s="26"/>
      <c r="C22" s="29"/>
      <c r="D22" s="29"/>
    </row>
    <row r="23" spans="1:4">
      <c r="A23" s="27"/>
      <c r="B23" s="26"/>
      <c r="C23" s="27"/>
      <c r="D23" s="27"/>
    </row>
    <row r="24" spans="1:4">
      <c r="A24" s="24"/>
      <c r="B24" s="24"/>
      <c r="C24" s="24"/>
      <c r="D24" s="27"/>
    </row>
    <row r="25" spans="1:4">
      <c r="A25" s="27"/>
      <c r="B25" s="24"/>
      <c r="C25" s="24"/>
      <c r="D25" s="27"/>
    </row>
    <row r="26" spans="1:4">
      <c r="A26" s="27"/>
      <c r="B26" s="26"/>
      <c r="C26" s="29"/>
      <c r="D26" s="29"/>
    </row>
    <row r="27" spans="1:4">
      <c r="A27" s="27"/>
      <c r="B27" s="26"/>
      <c r="C27" s="27"/>
      <c r="D27" s="27"/>
    </row>
    <row r="28" spans="1:4">
      <c r="A28" s="27"/>
      <c r="B28" s="24"/>
      <c r="C28" s="27"/>
      <c r="D28" s="27"/>
    </row>
    <row r="29" spans="1:4">
      <c r="A29" s="27"/>
      <c r="B29" s="24"/>
      <c r="C29" s="27"/>
      <c r="D29" s="2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9"/>
  <sheetViews>
    <sheetView topLeftCell="A22" workbookViewId="0">
      <selection activeCell="B45" sqref="B45:C46"/>
    </sheetView>
  </sheetViews>
  <sheetFormatPr defaultRowHeight="15"/>
  <cols>
    <col min="1" max="1" width="4" customWidth="1"/>
    <col min="2" max="2" width="49.7109375" customWidth="1"/>
    <col min="3" max="3" width="12.42578125" customWidth="1"/>
    <col min="4" max="4" width="13" customWidth="1"/>
  </cols>
  <sheetData>
    <row r="1" spans="1:8" ht="21">
      <c r="A1" s="1"/>
      <c r="B1" s="52" t="s">
        <v>60</v>
      </c>
      <c r="C1" s="52"/>
      <c r="D1" s="52"/>
      <c r="E1" s="5"/>
      <c r="F1" s="5"/>
      <c r="G1" s="5"/>
      <c r="H1" s="5"/>
    </row>
    <row r="2" spans="1:8" ht="15.75">
      <c r="A2" s="1"/>
      <c r="B2" s="3" t="s">
        <v>4</v>
      </c>
      <c r="C2" s="1"/>
      <c r="D2" s="1"/>
      <c r="E2" s="1"/>
      <c r="F2" s="1"/>
      <c r="G2" s="1"/>
      <c r="H2" s="1"/>
    </row>
    <row r="3" spans="1:8" ht="15.75">
      <c r="A3" s="1"/>
      <c r="B3" s="52" t="s">
        <v>37</v>
      </c>
      <c r="C3" s="52"/>
      <c r="D3" s="52"/>
      <c r="E3" s="1"/>
      <c r="F3" s="1"/>
      <c r="G3" s="1"/>
      <c r="H3" s="1"/>
    </row>
    <row r="4" spans="1:8">
      <c r="A4" s="6"/>
      <c r="B4" s="7" t="s">
        <v>0</v>
      </c>
      <c r="C4" s="7" t="s">
        <v>1</v>
      </c>
      <c r="D4" s="6" t="s">
        <v>26</v>
      </c>
      <c r="E4" s="1"/>
      <c r="F4" s="1"/>
      <c r="G4" s="1"/>
      <c r="H4" s="1"/>
    </row>
    <row r="5" spans="1:8">
      <c r="A5" s="25"/>
      <c r="B5" s="26" t="s">
        <v>6</v>
      </c>
      <c r="C5" s="24"/>
      <c r="D5" s="25"/>
      <c r="E5" s="1"/>
      <c r="F5" s="1"/>
      <c r="G5" s="1"/>
      <c r="H5" s="1"/>
    </row>
    <row r="6" spans="1:8">
      <c r="A6" s="24">
        <v>1</v>
      </c>
      <c r="B6" s="24" t="s">
        <v>66</v>
      </c>
      <c r="C6" s="24">
        <v>4479.3999999999996</v>
      </c>
      <c r="D6" s="47"/>
      <c r="E6" s="1"/>
      <c r="F6" s="1"/>
      <c r="G6" s="1"/>
      <c r="H6" s="1"/>
    </row>
    <row r="7" spans="1:8">
      <c r="A7" s="45">
        <v>2</v>
      </c>
      <c r="B7" s="24" t="s">
        <v>67</v>
      </c>
      <c r="C7" s="24">
        <v>8190</v>
      </c>
      <c r="D7" s="45"/>
    </row>
    <row r="8" spans="1:8" s="4" customFormat="1">
      <c r="A8" s="27">
        <v>3</v>
      </c>
      <c r="B8" s="27" t="s">
        <v>68</v>
      </c>
      <c r="C8" s="27">
        <v>7554.7</v>
      </c>
      <c r="D8" s="29"/>
    </row>
    <row r="9" spans="1:8">
      <c r="A9" s="27">
        <v>4</v>
      </c>
      <c r="B9" s="24" t="s">
        <v>69</v>
      </c>
      <c r="C9" s="27">
        <v>17408.900000000001</v>
      </c>
      <c r="D9" s="29"/>
    </row>
    <row r="10" spans="1:8">
      <c r="A10" s="27"/>
      <c r="B10" s="26" t="s">
        <v>70</v>
      </c>
      <c r="C10" s="29">
        <f>SUM(C6:C9)</f>
        <v>37633</v>
      </c>
      <c r="D10" s="29">
        <f>C10</f>
        <v>37633</v>
      </c>
      <c r="G10" t="s">
        <v>27</v>
      </c>
    </row>
    <row r="11" spans="1:8">
      <c r="A11" s="27"/>
      <c r="B11" s="26" t="s">
        <v>3</v>
      </c>
      <c r="C11" s="27"/>
      <c r="D11" s="29"/>
    </row>
    <row r="12" spans="1:8" ht="30">
      <c r="A12" s="27">
        <v>1</v>
      </c>
      <c r="B12" s="24" t="s">
        <v>74</v>
      </c>
      <c r="C12" s="27">
        <v>8128.3</v>
      </c>
      <c r="D12" s="29"/>
    </row>
    <row r="13" spans="1:8">
      <c r="A13" s="27">
        <v>2</v>
      </c>
      <c r="B13" s="27" t="s">
        <v>75</v>
      </c>
      <c r="C13" s="27">
        <v>8129</v>
      </c>
      <c r="D13" s="29"/>
    </row>
    <row r="14" spans="1:8">
      <c r="A14" s="27"/>
      <c r="B14" s="26" t="s">
        <v>73</v>
      </c>
      <c r="C14" s="29">
        <f>SUM(C12:C13)</f>
        <v>16257.3</v>
      </c>
      <c r="D14" s="29">
        <f>C14+D10</f>
        <v>53890.3</v>
      </c>
    </row>
    <row r="15" spans="1:8">
      <c r="A15" s="27"/>
      <c r="B15" s="26" t="s">
        <v>7</v>
      </c>
      <c r="C15" s="27"/>
      <c r="D15" s="29"/>
    </row>
    <row r="16" spans="1:8">
      <c r="A16" s="27">
        <v>1</v>
      </c>
      <c r="B16" s="24" t="s">
        <v>79</v>
      </c>
      <c r="C16" s="29">
        <v>1172</v>
      </c>
      <c r="D16" s="29">
        <f>C16+D14</f>
        <v>55062.3</v>
      </c>
    </row>
    <row r="17" spans="1:4">
      <c r="A17" s="27"/>
      <c r="B17" s="26" t="s">
        <v>9</v>
      </c>
      <c r="C17" s="27"/>
      <c r="D17" s="29"/>
    </row>
    <row r="18" spans="1:4" ht="45">
      <c r="A18" s="27">
        <v>1</v>
      </c>
      <c r="B18" s="28" t="s">
        <v>87</v>
      </c>
      <c r="C18" s="27">
        <v>56138.8</v>
      </c>
      <c r="D18" s="29">
        <f>C18+D16</f>
        <v>111201.1</v>
      </c>
    </row>
    <row r="19" spans="1:4">
      <c r="A19" s="27"/>
      <c r="B19" s="26" t="s">
        <v>11</v>
      </c>
      <c r="C19" s="27"/>
      <c r="D19" s="29"/>
    </row>
    <row r="20" spans="1:4" ht="30">
      <c r="A20" s="27">
        <v>1</v>
      </c>
      <c r="B20" s="24" t="s">
        <v>98</v>
      </c>
      <c r="C20" s="29">
        <v>24442</v>
      </c>
      <c r="D20" s="29">
        <f>C20+D18</f>
        <v>135643.1</v>
      </c>
    </row>
    <row r="21" spans="1:4">
      <c r="A21" s="27"/>
      <c r="B21" s="29" t="s">
        <v>12</v>
      </c>
      <c r="C21" s="27"/>
      <c r="D21" s="29"/>
    </row>
    <row r="22" spans="1:4" ht="30">
      <c r="A22" s="27">
        <v>1</v>
      </c>
      <c r="B22" s="24" t="s">
        <v>105</v>
      </c>
      <c r="C22" s="27">
        <v>14716</v>
      </c>
      <c r="D22" s="29"/>
    </row>
    <row r="23" spans="1:4">
      <c r="A23" s="27">
        <v>2</v>
      </c>
      <c r="B23" s="27" t="s">
        <v>106</v>
      </c>
      <c r="C23" s="27">
        <v>875</v>
      </c>
      <c r="D23" s="27"/>
    </row>
    <row r="24" spans="1:4">
      <c r="A24" s="27">
        <v>3</v>
      </c>
      <c r="B24" s="27" t="s">
        <v>107</v>
      </c>
      <c r="C24" s="27">
        <v>12503.74</v>
      </c>
      <c r="D24" s="29"/>
    </row>
    <row r="25" spans="1:4">
      <c r="A25" s="27">
        <v>4</v>
      </c>
      <c r="B25" s="24" t="s">
        <v>108</v>
      </c>
      <c r="C25" s="27">
        <v>4775.1000000000004</v>
      </c>
      <c r="D25" s="29"/>
    </row>
    <row r="26" spans="1:4">
      <c r="A26" s="24"/>
      <c r="B26" s="26" t="s">
        <v>100</v>
      </c>
      <c r="C26" s="26">
        <f>SUM(C22:C25)</f>
        <v>32869.839999999997</v>
      </c>
      <c r="D26" s="26">
        <f>C26+D20</f>
        <v>168512.94</v>
      </c>
    </row>
    <row r="27" spans="1:4">
      <c r="A27" s="26"/>
      <c r="B27" s="26" t="s">
        <v>13</v>
      </c>
      <c r="C27" s="24"/>
      <c r="D27" s="26"/>
    </row>
    <row r="28" spans="1:4" ht="30">
      <c r="A28" s="27">
        <v>1</v>
      </c>
      <c r="B28" s="28" t="s">
        <v>114</v>
      </c>
      <c r="C28" s="27">
        <v>42974</v>
      </c>
      <c r="D28" s="29"/>
    </row>
    <row r="29" spans="1:4" ht="30">
      <c r="A29" s="27">
        <v>2</v>
      </c>
      <c r="B29" s="28" t="s">
        <v>115</v>
      </c>
      <c r="C29" s="27">
        <v>856.7</v>
      </c>
      <c r="D29" s="29"/>
    </row>
    <row r="30" spans="1:4">
      <c r="A30" s="27">
        <v>3</v>
      </c>
      <c r="B30" s="27" t="s">
        <v>116</v>
      </c>
      <c r="C30" s="27">
        <v>6479.6</v>
      </c>
      <c r="D30" s="27"/>
    </row>
    <row r="31" spans="1:4">
      <c r="A31" s="27">
        <v>4</v>
      </c>
      <c r="B31" s="27" t="s">
        <v>117</v>
      </c>
      <c r="C31" s="27">
        <v>25252.7</v>
      </c>
      <c r="D31" s="27"/>
    </row>
    <row r="32" spans="1:4">
      <c r="A32" s="27">
        <v>5</v>
      </c>
      <c r="B32" s="27" t="s">
        <v>118</v>
      </c>
      <c r="C32" s="27">
        <v>30761.3</v>
      </c>
      <c r="D32" s="27"/>
    </row>
    <row r="33" spans="1:7">
      <c r="A33" s="27">
        <v>6</v>
      </c>
      <c r="B33" s="27" t="s">
        <v>119</v>
      </c>
      <c r="C33" s="27">
        <v>35090.300000000003</v>
      </c>
      <c r="D33" s="27"/>
    </row>
    <row r="34" spans="1:7" ht="45">
      <c r="A34" s="27">
        <v>7</v>
      </c>
      <c r="B34" s="24" t="s">
        <v>120</v>
      </c>
      <c r="C34" s="27">
        <v>10601.3</v>
      </c>
      <c r="D34" s="27"/>
    </row>
    <row r="35" spans="1:7" ht="30">
      <c r="A35" s="27">
        <v>8</v>
      </c>
      <c r="B35" s="24" t="s">
        <v>121</v>
      </c>
      <c r="C35" s="27">
        <v>12000</v>
      </c>
      <c r="D35" s="27"/>
    </row>
    <row r="36" spans="1:7">
      <c r="A36" s="27"/>
      <c r="B36" s="29" t="s">
        <v>109</v>
      </c>
      <c r="C36" s="29">
        <f>SUM(C28:C35)</f>
        <v>164015.9</v>
      </c>
      <c r="D36" s="29">
        <f>C36+D26</f>
        <v>332528.83999999997</v>
      </c>
      <c r="F36" s="18"/>
      <c r="G36" s="18"/>
    </row>
    <row r="37" spans="1:7">
      <c r="A37" s="27"/>
      <c r="B37" s="26" t="s">
        <v>14</v>
      </c>
      <c r="C37" s="27"/>
      <c r="D37" s="27"/>
    </row>
    <row r="38" spans="1:7" ht="30">
      <c r="A38" s="13">
        <v>1</v>
      </c>
      <c r="B38" s="24" t="s">
        <v>128</v>
      </c>
      <c r="C38" s="27">
        <v>2047.2</v>
      </c>
      <c r="D38" s="13"/>
    </row>
    <row r="39" spans="1:7">
      <c r="A39" s="13">
        <v>2</v>
      </c>
      <c r="B39" s="27" t="s">
        <v>129</v>
      </c>
      <c r="C39" s="27">
        <v>6168.2</v>
      </c>
      <c r="D39" s="13"/>
    </row>
    <row r="40" spans="1:7" ht="30">
      <c r="A40" s="13">
        <v>3</v>
      </c>
      <c r="B40" s="24" t="s">
        <v>130</v>
      </c>
      <c r="C40" s="27">
        <v>4460.6000000000004</v>
      </c>
      <c r="D40" s="13"/>
    </row>
    <row r="41" spans="1:7">
      <c r="A41" s="13">
        <v>4</v>
      </c>
      <c r="B41" s="27" t="s">
        <v>131</v>
      </c>
      <c r="C41" s="27">
        <v>12634.5</v>
      </c>
      <c r="D41" s="13"/>
    </row>
    <row r="42" spans="1:7">
      <c r="A42" s="13">
        <v>5</v>
      </c>
      <c r="B42" s="27" t="s">
        <v>132</v>
      </c>
      <c r="C42" s="27">
        <v>3017.2</v>
      </c>
      <c r="D42" s="13"/>
    </row>
    <row r="43" spans="1:7">
      <c r="A43" s="13"/>
      <c r="B43" s="15" t="s">
        <v>125</v>
      </c>
      <c r="C43" s="15">
        <f>SUM(C38:C42)</f>
        <v>28327.7</v>
      </c>
      <c r="D43" s="15">
        <f>C43+D36</f>
        <v>360856.54</v>
      </c>
    </row>
    <row r="44" spans="1:7">
      <c r="A44" s="13"/>
      <c r="B44" s="15" t="s">
        <v>15</v>
      </c>
      <c r="C44" s="15"/>
      <c r="D44" s="15"/>
    </row>
    <row r="45" spans="1:7">
      <c r="A45" s="13">
        <v>1</v>
      </c>
      <c r="B45" s="27" t="s">
        <v>138</v>
      </c>
      <c r="C45" s="27">
        <f>2386.8+6808.5</f>
        <v>9195.2999999999993</v>
      </c>
      <c r="D45" s="15"/>
    </row>
    <row r="46" spans="1:7" ht="30">
      <c r="A46" s="13">
        <v>2</v>
      </c>
      <c r="B46" s="24" t="s">
        <v>139</v>
      </c>
      <c r="C46" s="27">
        <f>3000+4338.3</f>
        <v>7338.3</v>
      </c>
      <c r="D46" s="15"/>
    </row>
    <row r="47" spans="1:7">
      <c r="A47" s="13"/>
      <c r="B47" s="15" t="s">
        <v>137</v>
      </c>
      <c r="C47" s="15">
        <f>SUM(C45:C46)</f>
        <v>16533.599999999999</v>
      </c>
      <c r="D47" s="15">
        <f>C47+D43</f>
        <v>377390.13999999996</v>
      </c>
    </row>
    <row r="48" spans="1:7">
      <c r="A48" s="13"/>
      <c r="B48" s="13"/>
      <c r="C48" s="15"/>
      <c r="D48" s="15"/>
    </row>
    <row r="49" spans="1:4">
      <c r="A49" s="13"/>
      <c r="B49" s="17"/>
      <c r="C49" s="13"/>
      <c r="D49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5"/>
  <sheetViews>
    <sheetView tabSelected="1" workbookViewId="0">
      <selection activeCell="M24" sqref="M24"/>
    </sheetView>
  </sheetViews>
  <sheetFormatPr defaultRowHeight="15"/>
  <cols>
    <col min="1" max="1" width="18.5703125" style="1" customWidth="1"/>
    <col min="2" max="2" width="9.28515625" style="10" customWidth="1"/>
    <col min="3" max="3" width="10.140625" customWidth="1"/>
    <col min="4" max="4" width="9.85546875" customWidth="1"/>
    <col min="5" max="5" width="10.5703125" customWidth="1"/>
    <col min="6" max="6" width="9.85546875" customWidth="1"/>
    <col min="7" max="7" width="10.28515625" customWidth="1"/>
    <col min="8" max="8" width="9.85546875" customWidth="1"/>
    <col min="9" max="9" width="10.42578125" customWidth="1"/>
    <col min="10" max="10" width="9.28515625" customWidth="1"/>
    <col min="11" max="11" width="9.5703125" customWidth="1"/>
    <col min="12" max="12" width="9.85546875" customWidth="1"/>
    <col min="13" max="13" width="10" customWidth="1"/>
    <col min="14" max="14" width="10.42578125" style="10" customWidth="1"/>
  </cols>
  <sheetData>
    <row r="1" spans="1:25">
      <c r="A1" s="53" t="s">
        <v>55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25" ht="15" customHeight="1">
      <c r="A2" s="34" t="s">
        <v>24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</row>
    <row r="3" spans="1:25" s="11" customFormat="1" ht="15" customHeight="1">
      <c r="A3" s="7"/>
      <c r="B3" s="37" t="s">
        <v>2</v>
      </c>
      <c r="C3" s="38" t="s">
        <v>6</v>
      </c>
      <c r="D3" s="38" t="s">
        <v>3</v>
      </c>
      <c r="E3" s="38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8" t="s">
        <v>12</v>
      </c>
      <c r="K3" s="38" t="s">
        <v>13</v>
      </c>
      <c r="L3" s="38" t="s">
        <v>14</v>
      </c>
      <c r="M3" s="38" t="s">
        <v>15</v>
      </c>
      <c r="N3" s="37" t="s">
        <v>16</v>
      </c>
    </row>
    <row r="4" spans="1:25" ht="24.95" customHeight="1">
      <c r="A4" s="6" t="s">
        <v>48</v>
      </c>
      <c r="B4" s="39">
        <f>B5+B6+B8</f>
        <v>35134.559999999998</v>
      </c>
      <c r="C4" s="39">
        <f t="shared" ref="C4:M4" si="0">C5+C6+C8</f>
        <v>35134.559999999998</v>
      </c>
      <c r="D4" s="39">
        <f t="shared" si="0"/>
        <v>41434.559999999998</v>
      </c>
      <c r="E4" s="39">
        <f>E5+E6+E7+E8</f>
        <v>35134.559999999998</v>
      </c>
      <c r="F4" s="39">
        <f t="shared" si="0"/>
        <v>35134.559999999998</v>
      </c>
      <c r="G4" s="39">
        <f t="shared" si="0"/>
        <v>35134.559999999998</v>
      </c>
      <c r="H4" s="39">
        <f t="shared" si="0"/>
        <v>35134.559999999998</v>
      </c>
      <c r="I4" s="39">
        <f t="shared" si="0"/>
        <v>35134.559999999998</v>
      </c>
      <c r="J4" s="39">
        <f t="shared" si="0"/>
        <v>35134.559999999998</v>
      </c>
      <c r="K4" s="39">
        <f t="shared" si="0"/>
        <v>35134.559999999998</v>
      </c>
      <c r="L4" s="39">
        <f t="shared" si="0"/>
        <v>35134.559999999998</v>
      </c>
      <c r="M4" s="39">
        <f t="shared" si="0"/>
        <v>35134.559999999998</v>
      </c>
      <c r="N4" s="39">
        <f>N5+N6+N8</f>
        <v>427914.72000000003</v>
      </c>
    </row>
    <row r="5" spans="1:25" ht="24.95" customHeight="1">
      <c r="A5" s="6" t="s">
        <v>17</v>
      </c>
      <c r="B5" s="40">
        <v>15703.07</v>
      </c>
      <c r="C5" s="9">
        <v>15703.07</v>
      </c>
      <c r="D5" s="9">
        <v>15703.07</v>
      </c>
      <c r="E5" s="9">
        <v>15703.07</v>
      </c>
      <c r="F5" s="9">
        <v>15703.07</v>
      </c>
      <c r="G5" s="9">
        <v>15703.07</v>
      </c>
      <c r="H5" s="9">
        <v>15703.07</v>
      </c>
      <c r="I5" s="40">
        <v>15703.07</v>
      </c>
      <c r="J5" s="40">
        <v>15703.07</v>
      </c>
      <c r="K5" s="40">
        <v>15703.07</v>
      </c>
      <c r="L5" s="40">
        <v>15703.07</v>
      </c>
      <c r="M5" s="40">
        <v>15703.07</v>
      </c>
      <c r="N5" s="40">
        <f t="shared" ref="N5:N23" si="1">SUM(B5:M5)</f>
        <v>188436.84000000005</v>
      </c>
    </row>
    <row r="6" spans="1:25" ht="24.95" customHeight="1">
      <c r="A6" s="6" t="s">
        <v>34</v>
      </c>
      <c r="B6" s="40">
        <v>19431.490000000002</v>
      </c>
      <c r="C6" s="9">
        <v>19431.490000000002</v>
      </c>
      <c r="D6" s="9">
        <v>19431.490000000002</v>
      </c>
      <c r="E6" s="9">
        <v>19431.490000000002</v>
      </c>
      <c r="F6" s="9">
        <v>19431.490000000002</v>
      </c>
      <c r="G6" s="9">
        <v>19431.490000000002</v>
      </c>
      <c r="H6" s="9">
        <v>19431.490000000002</v>
      </c>
      <c r="I6" s="9">
        <v>19431.490000000002</v>
      </c>
      <c r="J6" s="40">
        <v>19431.490000000002</v>
      </c>
      <c r="K6" s="40">
        <v>19431.490000000002</v>
      </c>
      <c r="L6" s="9">
        <v>19431.490000000002</v>
      </c>
      <c r="M6" s="9">
        <v>19431.490000000002</v>
      </c>
      <c r="N6" s="40">
        <f>SUM(B6:M6)</f>
        <v>233177.87999999998</v>
      </c>
    </row>
    <row r="7" spans="1:25" ht="24.95" customHeight="1">
      <c r="A7" s="6" t="s">
        <v>50</v>
      </c>
      <c r="B7" s="40"/>
      <c r="C7" s="9"/>
      <c r="D7" s="9"/>
      <c r="E7" s="9"/>
      <c r="F7" s="9"/>
      <c r="G7" s="9"/>
      <c r="H7" s="9"/>
      <c r="I7" s="9"/>
      <c r="J7" s="40"/>
      <c r="K7" s="40"/>
      <c r="L7" s="9"/>
      <c r="M7" s="9"/>
      <c r="N7" s="40"/>
    </row>
    <row r="8" spans="1:25" ht="15.95" customHeight="1">
      <c r="A8" s="6" t="s">
        <v>32</v>
      </c>
      <c r="B8" s="40"/>
      <c r="C8" s="9"/>
      <c r="D8" s="9">
        <v>6300</v>
      </c>
      <c r="E8" s="9"/>
      <c r="F8" s="9"/>
      <c r="G8" s="9"/>
      <c r="H8" s="9"/>
      <c r="I8" s="9"/>
      <c r="J8" s="40"/>
      <c r="K8" s="40"/>
      <c r="L8" s="9"/>
      <c r="M8" s="9"/>
      <c r="N8" s="40">
        <f>SUM(B8:M8)</f>
        <v>6300</v>
      </c>
    </row>
    <row r="9" spans="1:25" ht="25.5" customHeight="1">
      <c r="A9" s="8" t="s">
        <v>18</v>
      </c>
      <c r="B9" s="39">
        <f>B10+B11+B12+B13</f>
        <v>47104.130000000005</v>
      </c>
      <c r="C9" s="39">
        <f>C10+C11+C12+C13</f>
        <v>30587.159999999996</v>
      </c>
      <c r="D9" s="39">
        <f t="shared" ref="D9:M9" si="2">D10+D11+D12+D13</f>
        <v>7225.87</v>
      </c>
      <c r="E9" s="39">
        <f t="shared" si="2"/>
        <v>8326.4500000000007</v>
      </c>
      <c r="F9" s="39">
        <f t="shared" si="2"/>
        <v>10465.279999999999</v>
      </c>
      <c r="G9" s="39">
        <f t="shared" si="2"/>
        <v>4412.6900000000005</v>
      </c>
      <c r="H9" s="39">
        <f t="shared" si="2"/>
        <v>26320.22</v>
      </c>
      <c r="I9" s="39">
        <f t="shared" si="2"/>
        <v>9085.2199999999993</v>
      </c>
      <c r="J9" s="39">
        <f t="shared" si="2"/>
        <v>8980.869999999999</v>
      </c>
      <c r="K9" s="39">
        <f t="shared" si="2"/>
        <v>18015.439999999999</v>
      </c>
      <c r="L9" s="39">
        <f t="shared" si="2"/>
        <v>18869.82</v>
      </c>
      <c r="M9" s="39">
        <f t="shared" si="2"/>
        <v>51509.150000000009</v>
      </c>
      <c r="N9" s="39">
        <f t="shared" si="1"/>
        <v>240902.3</v>
      </c>
    </row>
    <row r="10" spans="1:25" ht="15" customHeight="1">
      <c r="A10" s="6" t="s">
        <v>46</v>
      </c>
      <c r="B10" s="40">
        <v>20814.72</v>
      </c>
      <c r="C10" s="9">
        <v>8798.92</v>
      </c>
      <c r="D10" s="9">
        <v>4648.92</v>
      </c>
      <c r="E10" s="9">
        <v>2158.92</v>
      </c>
      <c r="F10" s="9">
        <v>6308.92</v>
      </c>
      <c r="G10" s="9">
        <v>3818.92</v>
      </c>
      <c r="H10" s="9">
        <v>3818.92</v>
      </c>
      <c r="I10" s="9">
        <v>2158.92</v>
      </c>
      <c r="J10" s="40">
        <v>3818.92</v>
      </c>
      <c r="K10" s="40">
        <v>2988.92</v>
      </c>
      <c r="L10" s="9">
        <v>6863.92</v>
      </c>
      <c r="M10" s="9">
        <v>9765.02</v>
      </c>
      <c r="N10" s="39">
        <f t="shared" ref="N10:N15" si="3">SUM(B10:M10)</f>
        <v>75963.939999999988</v>
      </c>
    </row>
    <row r="11" spans="1:25" ht="15" customHeight="1">
      <c r="A11" s="6" t="s">
        <v>47</v>
      </c>
      <c r="B11" s="41">
        <v>24900</v>
      </c>
      <c r="C11" s="9">
        <v>17430</v>
      </c>
      <c r="D11" s="9"/>
      <c r="E11" s="9">
        <v>4980</v>
      </c>
      <c r="F11" s="9"/>
      <c r="G11" s="9"/>
      <c r="H11" s="9"/>
      <c r="I11" s="9"/>
      <c r="J11" s="40"/>
      <c r="K11" s="40">
        <v>8370.81</v>
      </c>
      <c r="L11" s="9">
        <v>4980</v>
      </c>
      <c r="M11" s="9">
        <v>23655</v>
      </c>
      <c r="N11" s="39">
        <f t="shared" si="3"/>
        <v>84315.81</v>
      </c>
    </row>
    <row r="12" spans="1:25" ht="15" customHeight="1">
      <c r="A12" s="42" t="s">
        <v>29</v>
      </c>
      <c r="B12" s="41"/>
      <c r="C12" s="9"/>
      <c r="D12" s="9"/>
      <c r="E12" s="9"/>
      <c r="F12" s="9"/>
      <c r="G12" s="9"/>
      <c r="H12" s="9">
        <v>22501.3</v>
      </c>
      <c r="I12" s="9">
        <v>5145</v>
      </c>
      <c r="J12" s="40">
        <v>2585</v>
      </c>
      <c r="K12" s="40">
        <v>3485</v>
      </c>
      <c r="L12" s="9">
        <v>1682</v>
      </c>
      <c r="M12" s="9">
        <v>15310.3</v>
      </c>
      <c r="N12" s="39">
        <f t="shared" si="3"/>
        <v>50708.600000000006</v>
      </c>
      <c r="Y12" s="23"/>
    </row>
    <row r="13" spans="1:25" ht="15" customHeight="1">
      <c r="A13" s="6" t="s">
        <v>19</v>
      </c>
      <c r="B13" s="40">
        <v>1389.41</v>
      </c>
      <c r="C13" s="9">
        <v>4358.24</v>
      </c>
      <c r="D13" s="9">
        <v>2576.9499999999998</v>
      </c>
      <c r="E13" s="9">
        <v>1187.53</v>
      </c>
      <c r="F13" s="9">
        <v>4156.3599999999997</v>
      </c>
      <c r="G13" s="9">
        <v>593.77</v>
      </c>
      <c r="H13" s="9"/>
      <c r="I13" s="9">
        <v>1781.3</v>
      </c>
      <c r="J13" s="40">
        <v>2576.9499999999998</v>
      </c>
      <c r="K13" s="40">
        <v>3170.71</v>
      </c>
      <c r="L13" s="9">
        <v>5343.9</v>
      </c>
      <c r="M13" s="9">
        <v>2778.83</v>
      </c>
      <c r="N13" s="40">
        <f t="shared" si="3"/>
        <v>29913.949999999997</v>
      </c>
    </row>
    <row r="14" spans="1:25" ht="15" customHeight="1">
      <c r="A14" s="8" t="s">
        <v>20</v>
      </c>
      <c r="B14" s="39">
        <f>B15+B16+B17</f>
        <v>0</v>
      </c>
      <c r="C14" s="39">
        <f>C15+C16+C17</f>
        <v>40633</v>
      </c>
      <c r="D14" s="39">
        <f t="shared" ref="D14:M14" si="4">D15+D16+D17</f>
        <v>16257.3</v>
      </c>
      <c r="E14" s="39">
        <f t="shared" si="4"/>
        <v>1172</v>
      </c>
      <c r="F14" s="39">
        <f t="shared" si="4"/>
        <v>0</v>
      </c>
      <c r="G14" s="39">
        <f t="shared" si="4"/>
        <v>56138.8</v>
      </c>
      <c r="H14" s="39">
        <f t="shared" si="4"/>
        <v>16920.02</v>
      </c>
      <c r="I14" s="39">
        <f t="shared" si="4"/>
        <v>24442</v>
      </c>
      <c r="J14" s="39">
        <f t="shared" si="4"/>
        <v>32869.839999999997</v>
      </c>
      <c r="K14" s="39">
        <f t="shared" si="4"/>
        <v>171675.72</v>
      </c>
      <c r="L14" s="39">
        <f t="shared" si="4"/>
        <v>28327.1</v>
      </c>
      <c r="M14" s="39">
        <f t="shared" si="4"/>
        <v>16533.599999999999</v>
      </c>
      <c r="N14" s="39">
        <f t="shared" si="3"/>
        <v>404969.37999999995</v>
      </c>
    </row>
    <row r="15" spans="1:25" ht="24.95" customHeight="1">
      <c r="A15" s="6" t="s">
        <v>21</v>
      </c>
      <c r="B15" s="40"/>
      <c r="C15" s="9">
        <v>37633</v>
      </c>
      <c r="D15" s="9">
        <v>16257.3</v>
      </c>
      <c r="E15" s="9">
        <v>1172</v>
      </c>
      <c r="F15" s="9"/>
      <c r="G15" s="9">
        <v>56138.8</v>
      </c>
      <c r="H15" s="9"/>
      <c r="I15" s="9">
        <v>24442</v>
      </c>
      <c r="J15" s="40">
        <v>32869.839999999997</v>
      </c>
      <c r="K15" s="40">
        <f>152015.9+12000</f>
        <v>164015.9</v>
      </c>
      <c r="L15" s="9">
        <v>28327.1</v>
      </c>
      <c r="M15" s="9">
        <v>16533.599999999999</v>
      </c>
      <c r="N15" s="40">
        <f t="shared" si="3"/>
        <v>377389.53999999992</v>
      </c>
    </row>
    <row r="16" spans="1:25" ht="24.95" customHeight="1">
      <c r="A16" s="6" t="s">
        <v>22</v>
      </c>
      <c r="B16" s="40"/>
      <c r="C16" s="9">
        <v>3000</v>
      </c>
      <c r="D16" s="9"/>
      <c r="E16" s="9"/>
      <c r="F16" s="9"/>
      <c r="G16" s="9"/>
      <c r="H16" s="9">
        <v>16920.02</v>
      </c>
      <c r="I16" s="9"/>
      <c r="J16" s="40"/>
      <c r="K16" s="40"/>
      <c r="L16" s="9"/>
      <c r="M16" s="9"/>
      <c r="N16" s="40">
        <f t="shared" si="1"/>
        <v>19920.02</v>
      </c>
    </row>
    <row r="17" spans="1:14" ht="15" customHeight="1">
      <c r="A17" s="42" t="s">
        <v>30</v>
      </c>
      <c r="B17" s="40"/>
      <c r="C17" s="9"/>
      <c r="D17" s="9"/>
      <c r="E17" s="9"/>
      <c r="F17" s="9"/>
      <c r="G17" s="9"/>
      <c r="H17" s="9"/>
      <c r="I17" s="9"/>
      <c r="J17" s="40"/>
      <c r="K17" s="40">
        <v>7659.82</v>
      </c>
      <c r="L17" s="9"/>
      <c r="M17" s="9"/>
      <c r="N17" s="40">
        <f t="shared" si="1"/>
        <v>7659.82</v>
      </c>
    </row>
    <row r="18" spans="1:14" ht="24.95" customHeight="1">
      <c r="A18" s="43" t="s">
        <v>39</v>
      </c>
      <c r="B18" s="40"/>
      <c r="C18" s="9"/>
      <c r="D18" s="9"/>
      <c r="E18" s="9"/>
      <c r="F18" s="9">
        <v>7698.57</v>
      </c>
      <c r="G18" s="9"/>
      <c r="H18" s="9">
        <v>622.5</v>
      </c>
      <c r="I18" s="9"/>
      <c r="J18" s="40">
        <v>39410.5</v>
      </c>
      <c r="K18" s="40"/>
      <c r="L18" s="9">
        <v>800.3</v>
      </c>
      <c r="M18" s="9"/>
      <c r="N18" s="40">
        <f>SUM(B18:M18)</f>
        <v>48531.87</v>
      </c>
    </row>
    <row r="19" spans="1:14" ht="15" customHeight="1">
      <c r="A19" s="8" t="s">
        <v>40</v>
      </c>
      <c r="B19" s="39">
        <f>B20+B21+B22</f>
        <v>0</v>
      </c>
      <c r="C19" s="39">
        <f>C20+C21+C22</f>
        <v>0</v>
      </c>
      <c r="D19" s="39">
        <f t="shared" ref="D19:M19" si="5">D20+D21+D22</f>
        <v>0</v>
      </c>
      <c r="E19" s="39">
        <f t="shared" si="5"/>
        <v>0</v>
      </c>
      <c r="F19" s="39">
        <f t="shared" si="5"/>
        <v>0</v>
      </c>
      <c r="G19" s="39">
        <f t="shared" si="5"/>
        <v>0</v>
      </c>
      <c r="H19" s="39">
        <f>H20+H21+H22</f>
        <v>0</v>
      </c>
      <c r="I19" s="39">
        <f t="shared" si="5"/>
        <v>0</v>
      </c>
      <c r="J19" s="39">
        <f t="shared" si="5"/>
        <v>0</v>
      </c>
      <c r="K19" s="39">
        <f t="shared" si="5"/>
        <v>0</v>
      </c>
      <c r="L19" s="39">
        <f t="shared" si="5"/>
        <v>0</v>
      </c>
      <c r="M19" s="39">
        <f t="shared" si="5"/>
        <v>0</v>
      </c>
      <c r="N19" s="39">
        <f>SUM(B19:M19)</f>
        <v>0</v>
      </c>
    </row>
    <row r="20" spans="1:14" ht="15" customHeight="1">
      <c r="A20" s="6" t="s">
        <v>41</v>
      </c>
      <c r="B20" s="40"/>
      <c r="C20" s="9"/>
      <c r="D20" s="9"/>
      <c r="E20" s="9"/>
      <c r="F20" s="9"/>
      <c r="G20" s="9"/>
      <c r="H20" s="9"/>
      <c r="I20" s="9"/>
      <c r="J20" s="40"/>
      <c r="K20" s="40"/>
      <c r="L20" s="9"/>
      <c r="M20" s="9"/>
      <c r="N20" s="40">
        <f>SUM(B20:M20)</f>
        <v>0</v>
      </c>
    </row>
    <row r="21" spans="1:14" ht="15" customHeight="1">
      <c r="A21" s="6" t="s">
        <v>42</v>
      </c>
      <c r="B21" s="40"/>
      <c r="C21" s="9"/>
      <c r="D21" s="9"/>
      <c r="E21" s="9"/>
      <c r="F21" s="9"/>
      <c r="G21" s="9"/>
      <c r="H21" s="9"/>
      <c r="I21" s="9"/>
      <c r="J21" s="40"/>
      <c r="K21" s="40"/>
      <c r="L21" s="9"/>
      <c r="M21" s="9"/>
      <c r="N21" s="40">
        <f>SUM(B21:M21)</f>
        <v>0</v>
      </c>
    </row>
    <row r="22" spans="1:14" ht="15" customHeight="1">
      <c r="A22" s="42" t="s">
        <v>43</v>
      </c>
      <c r="B22" s="40"/>
      <c r="C22" s="9"/>
      <c r="D22" s="9"/>
      <c r="E22" s="9"/>
      <c r="F22" s="9"/>
      <c r="G22" s="9"/>
      <c r="H22" s="9"/>
      <c r="I22" s="9"/>
      <c r="J22" s="40"/>
      <c r="K22" s="40"/>
      <c r="L22" s="9"/>
      <c r="M22" s="9"/>
      <c r="N22" s="40">
        <f>SUM(B22:M22)</f>
        <v>0</v>
      </c>
    </row>
    <row r="23" spans="1:14" ht="27" customHeight="1">
      <c r="A23" s="8" t="s">
        <v>45</v>
      </c>
      <c r="B23" s="39">
        <v>22298.43</v>
      </c>
      <c r="C23" s="39">
        <v>22298.43</v>
      </c>
      <c r="D23" s="39">
        <v>22298.43</v>
      </c>
      <c r="E23" s="39">
        <v>22298.43</v>
      </c>
      <c r="F23" s="39">
        <v>22298.43</v>
      </c>
      <c r="G23" s="39">
        <v>22298.43</v>
      </c>
      <c r="H23" s="12">
        <v>22298.43</v>
      </c>
      <c r="I23" s="12">
        <v>22298.43</v>
      </c>
      <c r="J23" s="39">
        <v>22298.43</v>
      </c>
      <c r="K23" s="39">
        <v>22298.43</v>
      </c>
      <c r="L23" s="12">
        <v>22298.43</v>
      </c>
      <c r="M23" s="12">
        <v>22298.43</v>
      </c>
      <c r="N23" s="39">
        <f t="shared" si="1"/>
        <v>267581.15999999997</v>
      </c>
    </row>
    <row r="24" spans="1:14">
      <c r="A24" s="8" t="s">
        <v>23</v>
      </c>
      <c r="B24" s="39">
        <f>B4+B9+B14+B18+B23+B19</f>
        <v>104537.12</v>
      </c>
      <c r="C24" s="39">
        <f t="shared" ref="C24:N24" si="6">C4+C9+C14+C18+C23+C19</f>
        <v>128653.15</v>
      </c>
      <c r="D24" s="39">
        <f t="shared" si="6"/>
        <v>87216.16</v>
      </c>
      <c r="E24" s="39">
        <f t="shared" si="6"/>
        <v>66931.44</v>
      </c>
      <c r="F24" s="39">
        <f t="shared" si="6"/>
        <v>75596.84</v>
      </c>
      <c r="G24" s="39">
        <f t="shared" si="6"/>
        <v>117984.48000000001</v>
      </c>
      <c r="H24" s="39">
        <f t="shared" si="6"/>
        <v>101295.73000000001</v>
      </c>
      <c r="I24" s="39">
        <f t="shared" si="6"/>
        <v>90960.209999999992</v>
      </c>
      <c r="J24" s="39">
        <f t="shared" si="6"/>
        <v>138694.19999999998</v>
      </c>
      <c r="K24" s="39">
        <f t="shared" si="6"/>
        <v>247124.15</v>
      </c>
      <c r="L24" s="39">
        <f t="shared" si="6"/>
        <v>105430.20999999999</v>
      </c>
      <c r="M24" s="39">
        <f t="shared" si="6"/>
        <v>125475.73999999999</v>
      </c>
      <c r="N24" s="39">
        <f t="shared" si="6"/>
        <v>1389899.43</v>
      </c>
    </row>
    <row r="25" spans="1:14" ht="15" customHeight="1">
      <c r="A25" s="54" t="s">
        <v>49</v>
      </c>
      <c r="B25" s="54"/>
      <c r="C25" s="54"/>
      <c r="D25" s="36"/>
      <c r="E25" s="36"/>
      <c r="F25" s="36"/>
      <c r="G25" s="36"/>
      <c r="H25" s="36"/>
      <c r="I25" s="36"/>
      <c r="J25" s="36"/>
      <c r="K25" s="36"/>
      <c r="L25" s="55" t="s">
        <v>28</v>
      </c>
      <c r="M25" s="55"/>
      <c r="N25" s="55"/>
    </row>
    <row r="26" spans="1:14">
      <c r="A26" s="54"/>
      <c r="B26" s="54"/>
      <c r="C26" s="54"/>
      <c r="D26" s="36"/>
      <c r="E26" s="36"/>
      <c r="F26" s="36"/>
      <c r="G26" s="36"/>
      <c r="H26" s="36"/>
      <c r="I26" s="36"/>
      <c r="J26" s="36"/>
      <c r="K26" s="36"/>
      <c r="L26" s="55"/>
      <c r="M26" s="55"/>
      <c r="N26" s="55"/>
    </row>
    <row r="27" spans="1:14">
      <c r="A27" s="21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9"/>
    </row>
    <row r="28" spans="1:14">
      <c r="A28" s="21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9"/>
    </row>
    <row r="29" spans="1:14">
      <c r="A29" s="21"/>
      <c r="B29" s="19"/>
      <c r="C29" s="20"/>
      <c r="D29" s="20"/>
      <c r="E29" s="20" t="s">
        <v>33</v>
      </c>
      <c r="F29" s="20"/>
      <c r="G29" s="20"/>
      <c r="H29" s="20"/>
      <c r="I29" s="20"/>
      <c r="J29" s="20"/>
      <c r="K29" s="20"/>
      <c r="L29" s="20"/>
      <c r="M29" s="20"/>
      <c r="N29" s="19"/>
    </row>
    <row r="30" spans="1:14">
      <c r="A30" s="21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9"/>
    </row>
    <row r="32" spans="1:14" ht="21">
      <c r="C32" s="23"/>
    </row>
    <row r="33" spans="3:3" ht="21">
      <c r="C33" s="23"/>
    </row>
    <row r="34" spans="3:3" ht="21">
      <c r="C34" s="23"/>
    </row>
    <row r="35" spans="3:3" ht="21">
      <c r="C35" s="23"/>
    </row>
  </sheetData>
  <mergeCells count="5">
    <mergeCell ref="A1:N1"/>
    <mergeCell ref="A25:C25"/>
    <mergeCell ref="A26:C26"/>
    <mergeCell ref="L25:N25"/>
    <mergeCell ref="L26:N26"/>
  </mergeCells>
  <pageMargins left="0.7" right="0.7" top="0.75" bottom="0.75" header="0.3" footer="0.3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35"/>
  <sheetViews>
    <sheetView workbookViewId="0">
      <selection activeCell="B18" sqref="B18:C18"/>
    </sheetView>
  </sheetViews>
  <sheetFormatPr defaultRowHeight="15"/>
  <cols>
    <col min="1" max="1" width="4.85546875" customWidth="1"/>
    <col min="2" max="2" width="54.85546875" customWidth="1"/>
    <col min="4" max="4" width="10.42578125" customWidth="1"/>
  </cols>
  <sheetData>
    <row r="1" spans="1:4" ht="15.75">
      <c r="A1" s="1"/>
      <c r="B1" s="52" t="s">
        <v>60</v>
      </c>
      <c r="C1" s="52"/>
      <c r="D1" s="52"/>
    </row>
    <row r="2" spans="1:4" ht="15.75">
      <c r="A2" s="1"/>
      <c r="B2" s="3" t="s">
        <v>4</v>
      </c>
      <c r="C2" s="1"/>
      <c r="D2" s="1"/>
    </row>
    <row r="3" spans="1:4" ht="15.75">
      <c r="A3" s="1"/>
      <c r="B3" s="52" t="s">
        <v>38</v>
      </c>
      <c r="C3" s="52"/>
      <c r="D3" s="52"/>
    </row>
    <row r="4" spans="1:4" ht="26.25">
      <c r="A4" s="6"/>
      <c r="B4" s="7" t="s">
        <v>0</v>
      </c>
      <c r="C4" s="7" t="s">
        <v>1</v>
      </c>
      <c r="D4" s="6" t="s">
        <v>26</v>
      </c>
    </row>
    <row r="5" spans="1:4" ht="12.75" customHeight="1">
      <c r="A5" s="24"/>
      <c r="B5" s="26" t="s">
        <v>8</v>
      </c>
      <c r="C5" s="24"/>
      <c r="D5" s="24"/>
    </row>
    <row r="6" spans="1:4" ht="12.75" customHeight="1">
      <c r="A6" s="24">
        <v>1</v>
      </c>
      <c r="B6" s="24" t="s">
        <v>83</v>
      </c>
      <c r="C6" s="24">
        <v>4822.3</v>
      </c>
      <c r="D6" s="26"/>
    </row>
    <row r="7" spans="1:4" ht="12.75" customHeight="1">
      <c r="A7" s="24">
        <v>2</v>
      </c>
      <c r="B7" s="24" t="s">
        <v>84</v>
      </c>
      <c r="C7" s="24">
        <v>1573</v>
      </c>
      <c r="D7" s="26"/>
    </row>
    <row r="8" spans="1:4" ht="12.75" customHeight="1">
      <c r="A8" s="29">
        <v>3</v>
      </c>
      <c r="B8" s="24" t="s">
        <v>85</v>
      </c>
      <c r="C8" s="27">
        <v>1303.27</v>
      </c>
      <c r="D8" s="29"/>
    </row>
    <row r="9" spans="1:4">
      <c r="A9" s="27"/>
      <c r="B9" s="29" t="s">
        <v>82</v>
      </c>
      <c r="C9" s="29">
        <f>SUM(C6:C8)</f>
        <v>7698.57</v>
      </c>
      <c r="D9" s="29">
        <f>C9</f>
        <v>7698.57</v>
      </c>
    </row>
    <row r="10" spans="1:4">
      <c r="A10" s="27"/>
      <c r="B10" s="26" t="s">
        <v>10</v>
      </c>
      <c r="C10" s="27"/>
      <c r="D10" s="44"/>
    </row>
    <row r="11" spans="1:4">
      <c r="A11" s="27">
        <v>1</v>
      </c>
      <c r="B11" s="24" t="s">
        <v>92</v>
      </c>
      <c r="C11" s="27">
        <v>622.5</v>
      </c>
      <c r="D11" s="29">
        <f>C11+D9</f>
        <v>8321.07</v>
      </c>
    </row>
    <row r="12" spans="1:4">
      <c r="A12" s="27"/>
      <c r="B12" s="26" t="s">
        <v>12</v>
      </c>
      <c r="C12" s="29"/>
      <c r="D12" s="44"/>
    </row>
    <row r="13" spans="1:4">
      <c r="A13" s="27">
        <v>1</v>
      </c>
      <c r="B13" s="24" t="s">
        <v>102</v>
      </c>
      <c r="C13" s="27">
        <v>4150</v>
      </c>
      <c r="D13" s="29"/>
    </row>
    <row r="14" spans="1:4" ht="30">
      <c r="A14" s="27">
        <v>2</v>
      </c>
      <c r="B14" s="24" t="s">
        <v>103</v>
      </c>
      <c r="C14" s="27">
        <v>17564.5</v>
      </c>
      <c r="D14" s="44"/>
    </row>
    <row r="15" spans="1:4">
      <c r="A15" s="27">
        <v>3</v>
      </c>
      <c r="B15" s="24" t="s">
        <v>104</v>
      </c>
      <c r="C15" s="27">
        <v>17696</v>
      </c>
      <c r="D15" s="27"/>
    </row>
    <row r="16" spans="1:4">
      <c r="A16" s="27"/>
      <c r="B16" s="26" t="s">
        <v>100</v>
      </c>
      <c r="C16" s="29">
        <f>SUM(C13:C15)</f>
        <v>39410.5</v>
      </c>
      <c r="D16" s="44">
        <f>C16+D11</f>
        <v>47731.57</v>
      </c>
    </row>
    <row r="17" spans="1:4">
      <c r="A17" s="27"/>
      <c r="B17" s="26" t="s">
        <v>14</v>
      </c>
      <c r="C17" s="27"/>
      <c r="D17" s="29"/>
    </row>
    <row r="18" spans="1:4">
      <c r="A18" s="27">
        <v>1</v>
      </c>
      <c r="B18" s="24" t="s">
        <v>92</v>
      </c>
      <c r="C18" s="27">
        <v>800.3</v>
      </c>
      <c r="D18" s="44">
        <f>C18+D16</f>
        <v>48531.87</v>
      </c>
    </row>
    <row r="19" spans="1:4">
      <c r="A19" s="27"/>
      <c r="B19" s="26"/>
      <c r="C19" s="29"/>
      <c r="D19" s="29"/>
    </row>
    <row r="20" spans="1:4">
      <c r="A20" s="27"/>
      <c r="B20" s="29"/>
      <c r="C20" s="27"/>
      <c r="D20" s="29"/>
    </row>
    <row r="21" spans="1:4">
      <c r="A21" s="27"/>
      <c r="B21" s="27"/>
      <c r="C21" s="29"/>
      <c r="D21" s="29"/>
    </row>
    <row r="22" spans="1:4">
      <c r="A22" s="27"/>
      <c r="B22" s="29"/>
      <c r="C22" s="27"/>
      <c r="D22" s="27"/>
    </row>
    <row r="23" spans="1:4">
      <c r="A23" s="27"/>
      <c r="B23" s="27"/>
      <c r="C23" s="29"/>
      <c r="D23" s="29"/>
    </row>
    <row r="24" spans="1:4">
      <c r="A24" s="27"/>
      <c r="B24" s="26"/>
      <c r="C24" s="29"/>
      <c r="D24" s="29"/>
    </row>
    <row r="25" spans="1:4">
      <c r="A25" s="27"/>
      <c r="B25" s="24"/>
      <c r="C25" s="27"/>
      <c r="D25" s="29"/>
    </row>
    <row r="26" spans="1:4">
      <c r="A26" s="27"/>
      <c r="B26" s="29"/>
      <c r="C26" s="27"/>
      <c r="D26" s="27"/>
    </row>
    <row r="27" spans="1:4">
      <c r="A27" s="27"/>
      <c r="B27" s="29"/>
      <c r="C27" s="29"/>
      <c r="D27" s="29"/>
    </row>
    <row r="28" spans="1:4">
      <c r="A28" s="27"/>
      <c r="B28" s="28"/>
      <c r="C28" s="27"/>
      <c r="D28" s="27"/>
    </row>
    <row r="29" spans="1:4">
      <c r="A29" s="27"/>
      <c r="B29" s="29"/>
      <c r="C29" s="27"/>
      <c r="D29" s="27"/>
    </row>
    <row r="30" spans="1:4">
      <c r="A30" s="27"/>
      <c r="B30" s="29"/>
      <c r="C30" s="29"/>
      <c r="D30" s="29"/>
    </row>
    <row r="31" spans="1:4">
      <c r="A31" s="27"/>
      <c r="B31" s="24"/>
      <c r="C31" s="27"/>
      <c r="D31" s="27"/>
    </row>
    <row r="32" spans="1:4">
      <c r="A32" s="27"/>
      <c r="B32" s="29"/>
      <c r="C32" s="27"/>
      <c r="D32" s="27"/>
    </row>
    <row r="33" spans="1:4">
      <c r="A33" s="27"/>
      <c r="B33" s="27"/>
      <c r="C33" s="29"/>
      <c r="D33" s="29"/>
    </row>
    <row r="34" spans="1:4">
      <c r="A34" s="27"/>
      <c r="B34" s="28"/>
      <c r="C34" s="27"/>
      <c r="D34" s="27"/>
    </row>
    <row r="35" spans="1:4">
      <c r="A35" s="33"/>
      <c r="B35" s="33"/>
      <c r="C35" s="33"/>
      <c r="D35" s="3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эл.оборуд</vt:lpstr>
      <vt:lpstr>ТО конструкт.эл</vt:lpstr>
      <vt:lpstr>ТР конструкт.эл.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2026-02-04T04:51:51Z</cp:lastPrinted>
  <dcterms:created xsi:type="dcterms:W3CDTF">2011-07-25T05:21:17Z</dcterms:created>
  <dcterms:modified xsi:type="dcterms:W3CDTF">2026-02-09T01:51:14Z</dcterms:modified>
</cp:coreProperties>
</file>