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9335B9C9-8F9F-4D25-9228-D8B70A4FA329}" xr6:coauthVersionLast="47" xr6:coauthVersionMax="47" xr10:uidLastSave="{00000000-0000-0000-0000-000000000000}"/>
  <bookViews>
    <workbookView xWindow="-120" yWindow="-120" windowWidth="29040" windowHeight="15840" tabRatio="745" activeTab="7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9" l="1"/>
  <c r="D36" i="4" l="1"/>
  <c r="D19" i="9"/>
  <c r="M7" i="5"/>
  <c r="D58" i="2"/>
  <c r="D65" i="1"/>
  <c r="C65" i="1"/>
  <c r="L10" i="5"/>
  <c r="D34" i="4"/>
  <c r="C34" i="4"/>
  <c r="D16" i="6"/>
  <c r="C16" i="6"/>
  <c r="C56" i="2"/>
  <c r="D61" i="1"/>
  <c r="C61" i="1"/>
  <c r="D17" i="9"/>
  <c r="D15" i="9"/>
  <c r="D13" i="9"/>
  <c r="C13" i="9"/>
  <c r="C12" i="9"/>
  <c r="D8" i="9"/>
  <c r="D6" i="9"/>
  <c r="K24" i="5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J16" i="5"/>
  <c r="H16" i="5"/>
  <c r="N15" i="5"/>
  <c r="M14" i="5"/>
  <c r="L14" i="5"/>
  <c r="N14" i="5" s="1"/>
  <c r="K14" i="5"/>
  <c r="J14" i="5"/>
  <c r="I14" i="5"/>
  <c r="H14" i="5"/>
  <c r="G14" i="5"/>
  <c r="F14" i="5"/>
  <c r="E14" i="5"/>
  <c r="D14" i="5"/>
  <c r="C14" i="5"/>
  <c r="B14" i="5"/>
  <c r="N13" i="5"/>
  <c r="N12" i="5"/>
  <c r="G12" i="5"/>
  <c r="N11" i="5"/>
  <c r="K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C29" i="4"/>
  <c r="C16" i="4"/>
  <c r="C12" i="4"/>
  <c r="C8" i="4"/>
  <c r="D8" i="4" s="1"/>
  <c r="D16" i="7"/>
  <c r="D14" i="7"/>
  <c r="D12" i="7"/>
  <c r="C12" i="7"/>
  <c r="D8" i="7"/>
  <c r="C8" i="7"/>
  <c r="D19" i="3"/>
  <c r="D17" i="3"/>
  <c r="C17" i="3"/>
  <c r="D13" i="3"/>
  <c r="D11" i="3"/>
  <c r="C11" i="3"/>
  <c r="D8" i="3"/>
  <c r="D6" i="3"/>
  <c r="D12" i="6"/>
  <c r="D10" i="6"/>
  <c r="C10" i="6"/>
  <c r="D6" i="6"/>
  <c r="C52" i="2"/>
  <c r="C47" i="2"/>
  <c r="C41" i="2"/>
  <c r="C36" i="2"/>
  <c r="C32" i="2"/>
  <c r="C28" i="2"/>
  <c r="C23" i="2"/>
  <c r="C19" i="2"/>
  <c r="C15" i="2"/>
  <c r="C10" i="2"/>
  <c r="D10" i="2" s="1"/>
  <c r="C8" i="2"/>
  <c r="D56" i="1"/>
  <c r="C56" i="1"/>
  <c r="D51" i="1"/>
  <c r="C51" i="1"/>
  <c r="D45" i="1"/>
  <c r="C45" i="1"/>
  <c r="D39" i="1"/>
  <c r="C39" i="1"/>
  <c r="D34" i="1"/>
  <c r="C34" i="1"/>
  <c r="D30" i="1"/>
  <c r="C30" i="1"/>
  <c r="D24" i="1"/>
  <c r="C24" i="1"/>
  <c r="D19" i="1"/>
  <c r="C19" i="1"/>
  <c r="D14" i="1"/>
  <c r="C14" i="1"/>
  <c r="D9" i="1"/>
  <c r="C9" i="1"/>
  <c r="M24" i="5" l="1"/>
  <c r="N8" i="5"/>
  <c r="D15" i="2"/>
  <c r="D19" i="2"/>
  <c r="D23" i="2" s="1"/>
  <c r="D28" i="2" s="1"/>
  <c r="D32" i="2" s="1"/>
  <c r="D36" i="2" s="1"/>
  <c r="D41" i="2" s="1"/>
  <c r="D47" i="2" s="1"/>
  <c r="D52" i="2" s="1"/>
  <c r="D56" i="2" s="1"/>
  <c r="D12" i="4"/>
  <c r="D16" i="4" s="1"/>
  <c r="D18" i="4" s="1"/>
  <c r="D20" i="4" s="1"/>
  <c r="D22" i="4" s="1"/>
  <c r="D24" i="4" s="1"/>
  <c r="D29" i="4" s="1"/>
  <c r="L24" i="5"/>
  <c r="N4" i="5"/>
  <c r="N24" i="5" l="1"/>
</calcChain>
</file>

<file path=xl/sharedStrings.xml><?xml version="1.0" encoding="utf-8"?>
<sst xmlns="http://schemas.openxmlformats.org/spreadsheetml/2006/main" count="283" uniqueCount="133">
  <si>
    <t>Лицевой счёт  2025г</t>
  </si>
  <si>
    <t>Сосновая,51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</si>
  <si>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</si>
  <si>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</si>
  <si>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</si>
  <si>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</si>
  <si>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</si>
  <si>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</si>
  <si>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</si>
  <si>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Частичная замена стояка канализации квартира №69</t>
  </si>
  <si>
    <t>Итого за январь</t>
  </si>
  <si>
    <t>Февраль</t>
  </si>
  <si>
    <t>Обработка подвала раствором гипохлорида</t>
  </si>
  <si>
    <t>Итого за февраль</t>
  </si>
  <si>
    <t>Март</t>
  </si>
  <si>
    <t>Установка заглушки на стояк отопления квартира №114</t>
  </si>
  <si>
    <t>Итого за март</t>
  </si>
  <si>
    <t>Апрель</t>
  </si>
  <si>
    <t>Промывка системы отопления и ГВС в подвале</t>
  </si>
  <si>
    <t>Итого за апрель</t>
  </si>
  <si>
    <t>Май</t>
  </si>
  <si>
    <t>Устранение течи на стояке отопления квартира №8 аварийно</t>
  </si>
  <si>
    <t>Устранение течи на стояке отопления квартира №122 аварийно</t>
  </si>
  <si>
    <t>Итого за май</t>
  </si>
  <si>
    <t>Июнь</t>
  </si>
  <si>
    <t>Итого за июнь</t>
  </si>
  <si>
    <t>Июль</t>
  </si>
  <si>
    <t>Поверка ОДПУ</t>
  </si>
  <si>
    <t>Итого за июль</t>
  </si>
  <si>
    <t>Август</t>
  </si>
  <si>
    <t>Осмотр шахты лифта на предмет утечек подъезд №1</t>
  </si>
  <si>
    <t>Плановый запуск ГВС, развоздушка</t>
  </si>
  <si>
    <t>Итого за август</t>
  </si>
  <si>
    <t>Сентябрь</t>
  </si>
  <si>
    <t>Установка заглушек на стояк отопления аварийно квартира №79</t>
  </si>
  <si>
    <t>Запуск отопления, развоздушка</t>
  </si>
  <si>
    <t>Итого за сентябрь</t>
  </si>
  <si>
    <t>Октябрь</t>
  </si>
  <si>
    <t>Прочистка канализации подъезд №3</t>
  </si>
  <si>
    <t>Итого за октябрь</t>
  </si>
  <si>
    <t>Лицевой счёт  2024г</t>
  </si>
  <si>
    <t xml:space="preserve">2.Техническое обслуживание конструктивных элементов </t>
  </si>
  <si>
    <t>Техническое обслуживание домофона</t>
  </si>
  <si>
    <t>Техническое обслуживание системы видеонаблюдения</t>
  </si>
  <si>
    <t>Чистка подъездных козырьков</t>
  </si>
  <si>
    <t>Уборка снежных шапок и наледи на балконных козырьках</t>
  </si>
  <si>
    <t>Очистка подъездных козырьков</t>
  </si>
  <si>
    <t>Открытие и закрытие подъездных окон для мытья</t>
  </si>
  <si>
    <t>Выданы председателю совета дома таблички по этажная нумерация</t>
  </si>
  <si>
    <t>Очистка подъездных козырьков от мусора подъезд №1-6</t>
  </si>
  <si>
    <t>Изготовление дубликатов ключей от чердака, крыша</t>
  </si>
  <si>
    <t>Наклейки на подъездные двери</t>
  </si>
  <si>
    <t>3.Техническое обслуживание электрооборудования</t>
  </si>
  <si>
    <t>Замена светильника подъезд №1  3 этаж</t>
  </si>
  <si>
    <t>Замена светильника подъезд</t>
  </si>
  <si>
    <t>Подтяжка контактов электроавтоматов в подвале на ХВС ГВс и отоплении</t>
  </si>
  <si>
    <t>4.Текущий ремонт конструктивных элементов</t>
  </si>
  <si>
    <t>Ремонт подъездной двери сварочные работы подъезд №4</t>
  </si>
  <si>
    <t>Замена доводчика входной двери подъезд №1</t>
  </si>
  <si>
    <t>Установка пандусов у подъездов №2,4</t>
  </si>
  <si>
    <t>Ремонт водосточной трубы на крыше (замена манжета)</t>
  </si>
  <si>
    <t xml:space="preserve">Установка пандусов у подъездов  </t>
  </si>
  <si>
    <t>Ремонт подъездной двери. Подъезд №1. Частичный ремонт кровли шахты лифта</t>
  </si>
  <si>
    <t>Устранение протекания примыкания кровли балкона квартира №58,59,60,61</t>
  </si>
  <si>
    <t>5.Текущий ремонт эл.оборудования</t>
  </si>
  <si>
    <t>Замена светильников с датчиком движения подъезд №1</t>
  </si>
  <si>
    <t>Замена светильников с датчиком движения подъезд №6 возле лифта и между 6 и 5 этажами</t>
  </si>
  <si>
    <t>Монтаж заземления ВРУ</t>
  </si>
  <si>
    <t>Замена ПРЭМ в учете в узле</t>
  </si>
  <si>
    <t>Замена светильника подъезд №1</t>
  </si>
  <si>
    <t>Ревизия ВРУ</t>
  </si>
  <si>
    <t>Лицевой счёт 2025г</t>
  </si>
  <si>
    <t>6.Текущий ремонт инженерного оборудования</t>
  </si>
  <si>
    <t>Замена насоса на стояке отопления подвал №5</t>
  </si>
  <si>
    <t>Замена насоса на стояке отопления подвал №4</t>
  </si>
  <si>
    <t>Закрепление водоотлива подъезд №6</t>
  </si>
  <si>
    <t>Замена стояка отопления квартира №8</t>
  </si>
  <si>
    <t>Ремонт канализации в КУИ</t>
  </si>
  <si>
    <t>Частичная замена стояка отопления квартира №139</t>
  </si>
  <si>
    <t>Замена стояков отопления квартира №239</t>
  </si>
  <si>
    <t>Частичный ремонт полотенцесушителя квартира №279</t>
  </si>
  <si>
    <t>Установка приборов учета в подвале после поверки</t>
  </si>
  <si>
    <t>Замена стояка отопления квартира №142</t>
  </si>
  <si>
    <t>Замена кранов на стояке отопления квартира №9</t>
  </si>
  <si>
    <t>Замена канализационной трубы квартира №289</t>
  </si>
  <si>
    <t>Частичная замена стояка отопления квартира №234</t>
  </si>
  <si>
    <t>Лицевой счет. Сводный расчет  2025г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</si>
  <si>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</si>
  <si>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</si>
  <si>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</si>
  <si>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</si>
  <si>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</si>
  <si>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</si>
  <si>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</si>
  <si>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</si>
  <si>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</si>
  <si>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</si>
  <si>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</si>
  <si>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</si>
  <si>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</si>
  <si>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</si>
  <si>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</si>
  <si>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</si>
  <si>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</si>
  <si>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</si>
  <si>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</si>
  <si>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</si>
  <si>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</si>
  <si>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</si>
  <si>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</si>
  <si>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ВСЕГО</t>
  </si>
  <si>
    <t>Ген.директор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</si>
  <si>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</si>
  <si>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</si>
  <si>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</si>
  <si>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</si>
  <si>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Ремонт лавочки у подъезда №2</t>
  </si>
  <si>
    <t>Покраска бордюр</t>
  </si>
  <si>
    <t>Выдана председателю совета дома грунт эмаль для нужд дома</t>
  </si>
  <si>
    <t>Выданы председателю совета дома материалы для ремонта триммера</t>
  </si>
  <si>
    <t>Скос травы на придомовой территории</t>
  </si>
  <si>
    <t>Выдана жителям краска для нужд дома</t>
  </si>
  <si>
    <t>Итого за ноябрь</t>
  </si>
  <si>
    <t>Смазка замков, закрытие окон в подъездах</t>
  </si>
  <si>
    <t>Ревизия ВРУ протяжка, зачистка контактов</t>
  </si>
  <si>
    <t>Отключение и подключение электической энергии (для ремонта лифта)</t>
  </si>
  <si>
    <t>Частичная замена стояка отопления квартира №127</t>
  </si>
  <si>
    <t>Разборка промывка теплообменника в теплоузле подвал №2</t>
  </si>
  <si>
    <t>Замена запорной арматуры, чистка фильтров ГВс ХВС в теплоузле, сварочные работы теплоузел №2</t>
  </si>
  <si>
    <t>Демонтаж батареи, установка заглушек (аварийно) квартира №116</t>
  </si>
  <si>
    <t>Итого за декабрь</t>
  </si>
  <si>
    <t>Привоз елки</t>
  </si>
  <si>
    <t>Замена кранов на системе отопления квартира №29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</si>
</sst>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6" fillId="0" borderId="2" xfId="0" applyFont="1" applyBorder="1"/>
    <xf numFmtId="0" fontId="6" fillId="0" borderId="1" xfId="0" applyFont="1" applyBorder="1"/>
    <xf numFmtId="0" fontId="0" fillId="0" borderId="2" xfId="0" applyBorder="1"/>
    <xf numFmtId="0" fontId="6" fillId="0" borderId="3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wrapText="1"/>
    </xf>
    <xf numFmtId="0" fontId="10" fillId="2" borderId="1" xfId="0" applyFont="1" applyFill="1" applyBorder="1"/>
    <xf numFmtId="49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6" fillId="0" borderId="3" xfId="0" applyNumberFormat="1" applyFont="1" applyBorder="1"/>
    <xf numFmtId="0" fontId="7" fillId="0" borderId="5" xfId="0" applyFont="1" applyBorder="1"/>
    <xf numFmtId="2" fontId="6" fillId="0" borderId="7" xfId="0" applyNumberFormat="1" applyFont="1" applyBorder="1"/>
    <xf numFmtId="0" fontId="0" fillId="0" borderId="1" xfId="0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2" fillId="0" borderId="4" xfId="0" applyFont="1" applyBorder="1"/>
    <xf numFmtId="0" fontId="12" fillId="0" borderId="5" xfId="0" applyFont="1" applyBorder="1" applyAlignment="1">
      <alignment wrapText="1"/>
    </xf>
    <xf numFmtId="0" fontId="12" fillId="0" borderId="6" xfId="0" applyFont="1" applyBorder="1"/>
    <xf numFmtId="0" fontId="13" fillId="0" borderId="7" xfId="0" applyFont="1" applyBorder="1"/>
    <xf numFmtId="0" fontId="12" fillId="0" borderId="0" xfId="0" applyFont="1"/>
    <xf numFmtId="0" fontId="3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2" fontId="14" fillId="0" borderId="1" xfId="0" applyNumberFormat="1" applyFont="1" applyBorder="1" applyAlignment="1">
      <alignment wrapText="1"/>
    </xf>
    <xf numFmtId="2" fontId="16" fillId="0" borderId="1" xfId="0" applyNumberFormat="1" applyFont="1" applyBorder="1" applyAlignment="1">
      <alignment wrapText="1"/>
    </xf>
    <xf numFmtId="2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opLeftCell="A52" workbookViewId="0">
      <selection activeCell="D66" sqref="D66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9" t="s">
        <v>0</v>
      </c>
      <c r="C1" s="79"/>
      <c r="D1" s="79"/>
      <c r="E1" s="38"/>
      <c r="F1" s="38"/>
      <c r="G1" s="38"/>
      <c r="H1" s="38"/>
    </row>
    <row r="2" spans="1:8" ht="15.95" customHeight="1" x14ac:dyDescent="0.25">
      <c r="A2" s="1"/>
      <c r="B2" s="66" t="s">
        <v>1</v>
      </c>
      <c r="C2" s="35"/>
      <c r="D2" s="35"/>
      <c r="E2" s="1"/>
      <c r="F2" s="1"/>
      <c r="G2" s="1"/>
      <c r="H2" s="1"/>
    </row>
    <row r="3" spans="1:8" ht="15.95" customHeight="1" x14ac:dyDescent="0.25">
      <c r="A3" s="1"/>
      <c r="B3" s="79" t="s">
        <v>2</v>
      </c>
      <c r="C3" s="79"/>
      <c r="D3" s="79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67"/>
      <c r="B5" s="44" t="s">
        <v>6</v>
      </c>
      <c r="C5" s="67"/>
      <c r="D5" s="67"/>
      <c r="E5" s="1"/>
      <c r="F5" s="1"/>
      <c r="G5" s="1"/>
      <c r="H5" s="1"/>
    </row>
    <row r="6" spans="1:8" ht="27" customHeight="1" x14ac:dyDescent="0.25">
      <c r="A6" s="43">
        <v>1</v>
      </c>
      <c r="B6" s="43" t="s">
        <v>7</v>
      </c>
      <c r="C6" s="43">
        <v>1223.92</v>
      </c>
      <c r="D6" s="44"/>
      <c r="E6" s="1"/>
      <c r="F6" s="1"/>
    </row>
    <row r="7" spans="1:8" ht="60" x14ac:dyDescent="0.25">
      <c r="A7" s="67">
        <v>2</v>
      </c>
      <c r="B7" s="43" t="s">
        <v>8</v>
      </c>
      <c r="C7" s="43">
        <v>935</v>
      </c>
      <c r="D7" s="44"/>
      <c r="E7" s="1"/>
      <c r="F7" s="1"/>
    </row>
    <row r="8" spans="1:8" ht="30" x14ac:dyDescent="0.25">
      <c r="A8" s="43">
        <v>3</v>
      </c>
      <c r="B8" s="43" t="s">
        <v>9</v>
      </c>
      <c r="C8" s="43">
        <v>2428.6</v>
      </c>
      <c r="D8" s="44"/>
      <c r="E8" s="1"/>
      <c r="F8" s="1"/>
    </row>
    <row r="9" spans="1:8" x14ac:dyDescent="0.25">
      <c r="A9" s="67"/>
      <c r="B9" s="44" t="s">
        <v>10</v>
      </c>
      <c r="C9" s="44">
        <f>SUM(C6:C8)</f>
        <v>4587.5200000000004</v>
      </c>
      <c r="D9" s="44">
        <f>C9</f>
        <v>4587.5200000000004</v>
      </c>
      <c r="E9" s="1"/>
      <c r="F9" s="1"/>
    </row>
    <row r="10" spans="1:8" x14ac:dyDescent="0.25">
      <c r="A10" s="43"/>
      <c r="B10" s="44" t="s">
        <v>11</v>
      </c>
      <c r="C10" s="43"/>
      <c r="D10" s="44"/>
      <c r="E10" s="1"/>
      <c r="F10" s="1"/>
    </row>
    <row r="11" spans="1:8" s="37" customFormat="1" ht="30" x14ac:dyDescent="0.25">
      <c r="A11" s="67">
        <v>1</v>
      </c>
      <c r="B11" s="43" t="s">
        <v>7</v>
      </c>
      <c r="C11" s="43">
        <v>1223.92</v>
      </c>
      <c r="D11" s="44"/>
      <c r="E11" s="71"/>
      <c r="F11" s="71"/>
    </row>
    <row r="12" spans="1:8" s="37" customFormat="1" ht="60" x14ac:dyDescent="0.25">
      <c r="A12" s="67">
        <v>2</v>
      </c>
      <c r="B12" s="43" t="s">
        <v>8</v>
      </c>
      <c r="C12" s="43">
        <v>935</v>
      </c>
      <c r="D12" s="67"/>
      <c r="E12" s="71"/>
      <c r="F12" s="71"/>
    </row>
    <row r="13" spans="1:8" s="37" customFormat="1" x14ac:dyDescent="0.25">
      <c r="A13" s="43">
        <v>3</v>
      </c>
      <c r="B13" s="43" t="s">
        <v>12</v>
      </c>
      <c r="C13" s="43">
        <v>936</v>
      </c>
      <c r="D13" s="44"/>
      <c r="E13" s="71"/>
      <c r="F13" s="71"/>
    </row>
    <row r="14" spans="1:8" s="37" customFormat="1" x14ac:dyDescent="0.25">
      <c r="A14" s="67"/>
      <c r="B14" s="44" t="s">
        <v>13</v>
      </c>
      <c r="C14" s="44">
        <f>SUM(C11:C13)</f>
        <v>3094.92</v>
      </c>
      <c r="D14" s="44">
        <f>C14+D9</f>
        <v>7682.44</v>
      </c>
      <c r="E14" s="71"/>
      <c r="F14" s="71"/>
    </row>
    <row r="15" spans="1:8" s="37" customFormat="1" x14ac:dyDescent="0.25">
      <c r="A15" s="43"/>
      <c r="B15" s="44" t="s">
        <v>14</v>
      </c>
      <c r="C15" s="43"/>
      <c r="D15" s="44"/>
      <c r="E15" s="71"/>
      <c r="F15" s="71"/>
    </row>
    <row r="16" spans="1:8" s="37" customFormat="1" ht="30" x14ac:dyDescent="0.25">
      <c r="A16" s="67">
        <v>1</v>
      </c>
      <c r="B16" s="43" t="s">
        <v>7</v>
      </c>
      <c r="C16" s="43">
        <v>1223.92</v>
      </c>
      <c r="D16" s="44"/>
      <c r="E16" s="71"/>
      <c r="F16" s="71"/>
    </row>
    <row r="17" spans="1:6" s="37" customFormat="1" ht="60" x14ac:dyDescent="0.25">
      <c r="A17" s="67">
        <v>2</v>
      </c>
      <c r="B17" s="43" t="s">
        <v>8</v>
      </c>
      <c r="C17" s="43">
        <v>935</v>
      </c>
      <c r="D17" s="67"/>
      <c r="E17" s="71"/>
      <c r="F17" s="71"/>
    </row>
    <row r="18" spans="1:6" ht="30" x14ac:dyDescent="0.25">
      <c r="A18" s="67">
        <v>3</v>
      </c>
      <c r="B18" s="43" t="s">
        <v>15</v>
      </c>
      <c r="C18" s="43">
        <v>2004.8</v>
      </c>
      <c r="D18" s="44"/>
      <c r="E18" s="1"/>
      <c r="F18" s="1"/>
    </row>
    <row r="19" spans="1:6" x14ac:dyDescent="0.25">
      <c r="A19" s="67"/>
      <c r="B19" s="44" t="s">
        <v>16</v>
      </c>
      <c r="C19" s="44">
        <f>SUM(C16:C18)</f>
        <v>4163.72</v>
      </c>
      <c r="D19" s="44">
        <f>C19+D14</f>
        <v>11846.16</v>
      </c>
      <c r="E19" s="1"/>
      <c r="F19" s="1"/>
    </row>
    <row r="20" spans="1:6" x14ac:dyDescent="0.25">
      <c r="A20" s="43"/>
      <c r="B20" s="44" t="s">
        <v>17</v>
      </c>
      <c r="C20" s="43"/>
      <c r="D20" s="44"/>
      <c r="E20" s="1"/>
      <c r="F20" s="1"/>
    </row>
    <row r="21" spans="1:6" ht="30" x14ac:dyDescent="0.25">
      <c r="A21" s="67">
        <v>1</v>
      </c>
      <c r="B21" s="43" t="s">
        <v>7</v>
      </c>
      <c r="C21" s="43">
        <v>1223.92</v>
      </c>
      <c r="D21" s="44"/>
      <c r="E21" s="1"/>
      <c r="F21" s="1"/>
    </row>
    <row r="22" spans="1:6" ht="60" x14ac:dyDescent="0.25">
      <c r="A22" s="67">
        <v>2</v>
      </c>
      <c r="B22" s="43" t="s">
        <v>8</v>
      </c>
      <c r="C22" s="43">
        <v>935</v>
      </c>
      <c r="D22" s="67"/>
      <c r="E22" s="1"/>
      <c r="F22" s="1"/>
    </row>
    <row r="23" spans="1:6" x14ac:dyDescent="0.25">
      <c r="A23" s="67">
        <v>3</v>
      </c>
      <c r="B23" s="43" t="s">
        <v>18</v>
      </c>
      <c r="C23" s="43">
        <v>5553.5</v>
      </c>
      <c r="D23" s="44"/>
      <c r="E23" s="1"/>
      <c r="F23" s="1"/>
    </row>
    <row r="24" spans="1:6" x14ac:dyDescent="0.25">
      <c r="A24" s="43"/>
      <c r="B24" s="44" t="s">
        <v>19</v>
      </c>
      <c r="C24" s="44">
        <f>SUM(C21:C23)</f>
        <v>7712.42</v>
      </c>
      <c r="D24" s="44">
        <f>C24+D19</f>
        <v>19558.580000000002</v>
      </c>
      <c r="E24" s="1"/>
      <c r="F24" s="1"/>
    </row>
    <row r="25" spans="1:6" x14ac:dyDescent="0.25">
      <c r="A25" s="43"/>
      <c r="B25" s="44" t="s">
        <v>20</v>
      </c>
      <c r="C25" s="43"/>
      <c r="D25" s="44"/>
      <c r="E25" s="1"/>
      <c r="F25" s="1"/>
    </row>
    <row r="26" spans="1:6" ht="30" x14ac:dyDescent="0.25">
      <c r="A26" s="67">
        <v>1</v>
      </c>
      <c r="B26" s="43" t="s">
        <v>7</v>
      </c>
      <c r="C26" s="43">
        <v>1223.92</v>
      </c>
      <c r="D26" s="44"/>
      <c r="E26" s="1"/>
      <c r="F26" s="1"/>
    </row>
    <row r="27" spans="1:6" ht="60" x14ac:dyDescent="0.25">
      <c r="A27" s="67">
        <v>2</v>
      </c>
      <c r="B27" s="43" t="s">
        <v>8</v>
      </c>
      <c r="C27" s="43">
        <v>935</v>
      </c>
      <c r="D27" s="67"/>
      <c r="E27" s="1"/>
      <c r="F27" s="1"/>
    </row>
    <row r="28" spans="1:6" ht="30" x14ac:dyDescent="0.25">
      <c r="A28" s="43">
        <v>3</v>
      </c>
      <c r="B28" s="43" t="s">
        <v>21</v>
      </c>
      <c r="C28" s="43">
        <v>1042.44</v>
      </c>
      <c r="D28" s="44"/>
      <c r="E28" s="1"/>
      <c r="F28" s="1"/>
    </row>
    <row r="29" spans="1:6" ht="30" x14ac:dyDescent="0.25">
      <c r="A29" s="67">
        <v>4</v>
      </c>
      <c r="B29" s="43" t="s">
        <v>22</v>
      </c>
      <c r="C29" s="67">
        <v>1042.44</v>
      </c>
      <c r="D29" s="67"/>
      <c r="E29" s="1"/>
      <c r="F29" s="1"/>
    </row>
    <row r="30" spans="1:6" x14ac:dyDescent="0.25">
      <c r="A30" s="43"/>
      <c r="B30" s="44" t="s">
        <v>23</v>
      </c>
      <c r="C30" s="44">
        <f>SUM(C26:C29)</f>
        <v>4243.8</v>
      </c>
      <c r="D30" s="44">
        <f>C30+D24</f>
        <v>23802.38</v>
      </c>
      <c r="E30" s="1"/>
      <c r="F30" s="1"/>
    </row>
    <row r="31" spans="1:6" x14ac:dyDescent="0.25">
      <c r="A31" s="43"/>
      <c r="B31" s="44" t="s">
        <v>24</v>
      </c>
      <c r="C31" s="43"/>
      <c r="D31" s="44"/>
      <c r="E31" s="1"/>
      <c r="F31" s="1"/>
    </row>
    <row r="32" spans="1:6" ht="30" x14ac:dyDescent="0.25">
      <c r="A32" s="67">
        <v>1</v>
      </c>
      <c r="B32" s="43" t="s">
        <v>7</v>
      </c>
      <c r="C32" s="43">
        <v>1223.92</v>
      </c>
      <c r="D32" s="44"/>
      <c r="E32" s="1"/>
      <c r="F32" s="1"/>
    </row>
    <row r="33" spans="1:6" ht="60" x14ac:dyDescent="0.25">
      <c r="A33" s="67">
        <v>2</v>
      </c>
      <c r="B33" s="43" t="s">
        <v>8</v>
      </c>
      <c r="C33" s="43">
        <v>935</v>
      </c>
      <c r="D33" s="67"/>
      <c r="E33" s="1"/>
      <c r="F33" s="1"/>
    </row>
    <row r="34" spans="1:6" x14ac:dyDescent="0.25">
      <c r="A34" s="67"/>
      <c r="B34" s="44" t="s">
        <v>25</v>
      </c>
      <c r="C34" s="44">
        <f>SUM(C32:C33)</f>
        <v>2158.92</v>
      </c>
      <c r="D34" s="44">
        <f>C34+D30</f>
        <v>25961.3</v>
      </c>
      <c r="E34" s="1"/>
      <c r="F34" s="1"/>
    </row>
    <row r="35" spans="1:6" x14ac:dyDescent="0.25">
      <c r="A35" s="43"/>
      <c r="B35" s="44" t="s">
        <v>26</v>
      </c>
      <c r="C35" s="43"/>
      <c r="D35" s="44"/>
      <c r="E35" s="1"/>
      <c r="F35" s="1"/>
    </row>
    <row r="36" spans="1:6" ht="30" x14ac:dyDescent="0.25">
      <c r="A36" s="67">
        <v>1</v>
      </c>
      <c r="B36" s="43" t="s">
        <v>7</v>
      </c>
      <c r="C36" s="43">
        <v>1223.92</v>
      </c>
      <c r="D36" s="44"/>
      <c r="E36" s="1"/>
      <c r="F36" s="1"/>
    </row>
    <row r="37" spans="1:6" ht="60" x14ac:dyDescent="0.25">
      <c r="A37" s="67">
        <v>2</v>
      </c>
      <c r="B37" s="43" t="s">
        <v>8</v>
      </c>
      <c r="C37" s="43">
        <v>935</v>
      </c>
      <c r="D37" s="67"/>
      <c r="E37" s="1"/>
      <c r="F37" s="1"/>
    </row>
    <row r="38" spans="1:6" x14ac:dyDescent="0.25">
      <c r="A38" s="67">
        <v>3</v>
      </c>
      <c r="B38" s="43" t="s">
        <v>27</v>
      </c>
      <c r="C38" s="43">
        <v>16500</v>
      </c>
      <c r="D38" s="44"/>
      <c r="E38" s="1"/>
      <c r="F38" s="1"/>
    </row>
    <row r="39" spans="1:6" x14ac:dyDescent="0.25">
      <c r="A39" s="67"/>
      <c r="B39" s="44" t="s">
        <v>28</v>
      </c>
      <c r="C39" s="44">
        <f>SUM(C36:C38)</f>
        <v>18658.919999999998</v>
      </c>
      <c r="D39" s="44">
        <f>C39+D34</f>
        <v>44620.22</v>
      </c>
      <c r="E39" s="1"/>
      <c r="F39" s="1"/>
    </row>
    <row r="40" spans="1:6" x14ac:dyDescent="0.25">
      <c r="A40" s="43"/>
      <c r="B40" s="44" t="s">
        <v>29</v>
      </c>
      <c r="C40" s="43"/>
      <c r="D40" s="44"/>
      <c r="E40" s="1"/>
      <c r="F40" s="1"/>
    </row>
    <row r="41" spans="1:6" ht="30" x14ac:dyDescent="0.25">
      <c r="A41" s="67">
        <v>1</v>
      </c>
      <c r="B41" s="43" t="s">
        <v>7</v>
      </c>
      <c r="C41" s="43">
        <v>1223.92</v>
      </c>
      <c r="D41" s="44"/>
      <c r="E41" s="1"/>
      <c r="F41" s="1"/>
    </row>
    <row r="42" spans="1:6" ht="60" x14ac:dyDescent="0.25">
      <c r="A42" s="67">
        <v>2</v>
      </c>
      <c r="B42" s="43" t="s">
        <v>8</v>
      </c>
      <c r="C42" s="43">
        <v>935</v>
      </c>
      <c r="D42" s="67"/>
      <c r="E42" s="1"/>
      <c r="F42" s="1"/>
    </row>
    <row r="43" spans="1:6" ht="30" x14ac:dyDescent="0.25">
      <c r="A43" s="43">
        <v>3</v>
      </c>
      <c r="B43" s="43" t="s">
        <v>30</v>
      </c>
      <c r="C43" s="43">
        <v>830</v>
      </c>
      <c r="D43" s="44"/>
      <c r="E43" s="1"/>
      <c r="F43" s="1"/>
    </row>
    <row r="44" spans="1:6" x14ac:dyDescent="0.25">
      <c r="A44" s="67">
        <v>4</v>
      </c>
      <c r="B44" s="43" t="s">
        <v>31</v>
      </c>
      <c r="C44" s="43">
        <v>2490</v>
      </c>
      <c r="D44" s="67"/>
      <c r="E44" s="1"/>
      <c r="F44" s="1"/>
    </row>
    <row r="45" spans="1:6" x14ac:dyDescent="0.25">
      <c r="A45" s="43"/>
      <c r="B45" s="44" t="s">
        <v>32</v>
      </c>
      <c r="C45" s="44">
        <f>SUM(C41:C44)</f>
        <v>5478.92</v>
      </c>
      <c r="D45" s="44">
        <f>C45+D39</f>
        <v>50099.14</v>
      </c>
      <c r="E45" s="1"/>
      <c r="F45" s="1"/>
    </row>
    <row r="46" spans="1:6" x14ac:dyDescent="0.25">
      <c r="A46" s="43"/>
      <c r="B46" s="44" t="s">
        <v>33</v>
      </c>
      <c r="C46" s="43"/>
      <c r="D46" s="44"/>
      <c r="E46" s="1"/>
      <c r="F46" s="1"/>
    </row>
    <row r="47" spans="1:6" ht="30" x14ac:dyDescent="0.25">
      <c r="A47" s="67">
        <v>1</v>
      </c>
      <c r="B47" s="43" t="s">
        <v>7</v>
      </c>
      <c r="C47" s="43">
        <v>1223.92</v>
      </c>
      <c r="D47" s="44"/>
      <c r="E47" s="1"/>
      <c r="F47" s="1"/>
    </row>
    <row r="48" spans="1:6" ht="60" x14ac:dyDescent="0.25">
      <c r="A48" s="67">
        <v>2</v>
      </c>
      <c r="B48" s="43" t="s">
        <v>8</v>
      </c>
      <c r="C48" s="43">
        <v>935</v>
      </c>
      <c r="D48" s="67"/>
      <c r="E48" s="1"/>
      <c r="F48" s="1"/>
    </row>
    <row r="49" spans="1:6" ht="30" x14ac:dyDescent="0.25">
      <c r="A49" s="43">
        <v>3</v>
      </c>
      <c r="B49" s="43" t="s">
        <v>34</v>
      </c>
      <c r="C49" s="43">
        <v>1163.96</v>
      </c>
      <c r="D49" s="44"/>
      <c r="E49" s="1"/>
      <c r="F49" s="1"/>
    </row>
    <row r="50" spans="1:6" x14ac:dyDescent="0.25">
      <c r="A50" s="67">
        <v>4</v>
      </c>
      <c r="B50" s="43" t="s">
        <v>35</v>
      </c>
      <c r="C50" s="43">
        <v>3320</v>
      </c>
      <c r="D50" s="44"/>
      <c r="E50" s="1"/>
      <c r="F50" s="1"/>
    </row>
    <row r="51" spans="1:6" x14ac:dyDescent="0.25">
      <c r="A51" s="6"/>
      <c r="B51" s="5" t="s">
        <v>36</v>
      </c>
      <c r="C51" s="5">
        <f>SUM(C47:C50)</f>
        <v>6642.88</v>
      </c>
      <c r="D51" s="5">
        <f>C51+D45</f>
        <v>56742.02</v>
      </c>
      <c r="E51" s="1"/>
      <c r="F51" s="1"/>
    </row>
    <row r="52" spans="1:6" x14ac:dyDescent="0.25">
      <c r="A52" s="43"/>
      <c r="B52" s="44" t="s">
        <v>37</v>
      </c>
      <c r="C52" s="43"/>
      <c r="D52" s="44"/>
      <c r="E52" s="1"/>
      <c r="F52" s="1"/>
    </row>
    <row r="53" spans="1:6" ht="30" x14ac:dyDescent="0.25">
      <c r="A53" s="67">
        <v>1</v>
      </c>
      <c r="B53" s="43" t="s">
        <v>7</v>
      </c>
      <c r="C53" s="43">
        <v>1223.92</v>
      </c>
      <c r="D53" s="44"/>
      <c r="E53" s="1"/>
      <c r="F53" s="1"/>
    </row>
    <row r="54" spans="1:6" ht="60" x14ac:dyDescent="0.25">
      <c r="A54" s="67">
        <v>2</v>
      </c>
      <c r="B54" s="43" t="s">
        <v>8</v>
      </c>
      <c r="C54" s="43">
        <v>935</v>
      </c>
      <c r="D54" s="67"/>
      <c r="E54" s="1"/>
      <c r="F54" s="1"/>
    </row>
    <row r="55" spans="1:6" x14ac:dyDescent="0.25">
      <c r="A55" s="67">
        <v>3</v>
      </c>
      <c r="B55" s="43" t="s">
        <v>38</v>
      </c>
      <c r="C55" s="43">
        <v>830</v>
      </c>
      <c r="D55" s="44"/>
      <c r="E55" s="1"/>
      <c r="F55" s="1"/>
    </row>
    <row r="56" spans="1:6" x14ac:dyDescent="0.25">
      <c r="A56" s="67"/>
      <c r="B56" s="44" t="s">
        <v>39</v>
      </c>
      <c r="C56" s="44">
        <f>SUM(C53:C55)</f>
        <v>2988.92</v>
      </c>
      <c r="D56" s="44">
        <f>C56+D51</f>
        <v>59730.94</v>
      </c>
      <c r="E56" s="1"/>
      <c r="F56" s="1"/>
    </row>
    <row r="57" spans="1:6" x14ac:dyDescent="0.25">
      <c r="A57" s="43"/>
      <c r="B57" s="44" t="s">
        <v>87</v>
      </c>
      <c r="C57" s="43"/>
      <c r="D57" s="44"/>
      <c r="E57" s="1"/>
      <c r="F57" s="1"/>
    </row>
    <row r="58" spans="1:6" ht="30" x14ac:dyDescent="0.25">
      <c r="A58" s="67">
        <v>1</v>
      </c>
      <c r="B58" s="43" t="s">
        <v>7</v>
      </c>
      <c r="C58" s="43">
        <v>1223.92</v>
      </c>
      <c r="D58" s="44"/>
      <c r="E58" s="1"/>
      <c r="F58" s="1"/>
    </row>
    <row r="59" spans="1:6" ht="60" x14ac:dyDescent="0.25">
      <c r="A59" s="67">
        <v>2</v>
      </c>
      <c r="B59" s="43" t="s">
        <v>8</v>
      </c>
      <c r="C59" s="43">
        <v>935</v>
      </c>
      <c r="D59" s="67"/>
      <c r="E59" s="1"/>
      <c r="F59" s="1"/>
    </row>
    <row r="60" spans="1:6" ht="30" x14ac:dyDescent="0.25">
      <c r="A60" s="6">
        <v>3</v>
      </c>
      <c r="B60" s="43" t="s">
        <v>129</v>
      </c>
      <c r="C60" s="6">
        <v>2746.52</v>
      </c>
      <c r="D60" s="5"/>
      <c r="E60" s="1"/>
      <c r="F60" s="1"/>
    </row>
    <row r="61" spans="1:6" x14ac:dyDescent="0.25">
      <c r="A61" s="67"/>
      <c r="B61" s="44" t="s">
        <v>122</v>
      </c>
      <c r="C61" s="44">
        <f>SUM(C58:C60)</f>
        <v>4905.4400000000005</v>
      </c>
      <c r="D61" s="44">
        <f>C61+D56</f>
        <v>64636.380000000005</v>
      </c>
      <c r="E61" s="1"/>
      <c r="F61" s="1"/>
    </row>
    <row r="62" spans="1:6" x14ac:dyDescent="0.25">
      <c r="A62" s="43"/>
      <c r="B62" s="44" t="s">
        <v>88</v>
      </c>
      <c r="C62" s="43"/>
      <c r="D62" s="44"/>
      <c r="E62" s="1"/>
      <c r="F62" s="1"/>
    </row>
    <row r="63" spans="1:6" ht="30" x14ac:dyDescent="0.25">
      <c r="A63" s="67">
        <v>1</v>
      </c>
      <c r="B63" s="43" t="s">
        <v>7</v>
      </c>
      <c r="C63" s="43">
        <v>1223.92</v>
      </c>
      <c r="D63" s="44"/>
      <c r="E63" s="1"/>
      <c r="F63" s="1"/>
    </row>
    <row r="64" spans="1:6" ht="60" x14ac:dyDescent="0.25">
      <c r="A64" s="67">
        <v>2</v>
      </c>
      <c r="B64" s="43" t="s">
        <v>8</v>
      </c>
      <c r="C64" s="43">
        <v>935</v>
      </c>
      <c r="D64" s="67"/>
      <c r="E64" s="1"/>
      <c r="F64" s="1"/>
    </row>
    <row r="65" spans="1:6" x14ac:dyDescent="0.25">
      <c r="A65" s="6"/>
      <c r="B65" s="5" t="s">
        <v>130</v>
      </c>
      <c r="C65" s="5">
        <f>SUM(C63:C64)</f>
        <v>2158.92</v>
      </c>
      <c r="D65" s="5">
        <f>C65+D61</f>
        <v>66795.3</v>
      </c>
      <c r="E65" s="1"/>
      <c r="F65" s="1"/>
    </row>
    <row r="66" spans="1:6" x14ac:dyDescent="0.25">
      <c r="A66" s="6"/>
      <c r="B66" s="6"/>
      <c r="C66" s="6"/>
      <c r="D66" s="5"/>
      <c r="E66" s="1"/>
      <c r="F66" s="1"/>
    </row>
    <row r="67" spans="1:6" x14ac:dyDescent="0.25">
      <c r="A67" s="6"/>
      <c r="B67" s="6"/>
      <c r="C67" s="6"/>
      <c r="D67" s="5"/>
      <c r="E67" s="1"/>
      <c r="F67" s="1"/>
    </row>
    <row r="68" spans="1:6" x14ac:dyDescent="0.25">
      <c r="A68" s="43"/>
      <c r="B68" s="44"/>
      <c r="C68" s="44"/>
      <c r="D68" s="44"/>
      <c r="E68" s="1"/>
      <c r="F68" s="1"/>
    </row>
    <row r="69" spans="1:6" x14ac:dyDescent="0.25">
      <c r="A69" s="67"/>
      <c r="B69" s="44"/>
      <c r="C69" s="67"/>
      <c r="D69" s="67"/>
      <c r="E69" s="1"/>
      <c r="F69" s="1"/>
    </row>
    <row r="70" spans="1:6" x14ac:dyDescent="0.25">
      <c r="A70" s="43"/>
      <c r="B70" s="43"/>
      <c r="C70" s="43"/>
      <c r="D70" s="44"/>
      <c r="E70" s="1"/>
      <c r="F70" s="1"/>
    </row>
    <row r="71" spans="1:6" x14ac:dyDescent="0.25">
      <c r="A71" s="67"/>
      <c r="B71" s="43"/>
      <c r="C71" s="43"/>
      <c r="D71" s="44"/>
      <c r="E71" s="1"/>
      <c r="F71" s="1"/>
    </row>
    <row r="72" spans="1:6" x14ac:dyDescent="0.25">
      <c r="A72" s="43"/>
      <c r="B72" s="44"/>
      <c r="C72" s="44"/>
      <c r="D72" s="44"/>
      <c r="E72" s="1"/>
      <c r="F72" s="1"/>
    </row>
    <row r="73" spans="1:6" x14ac:dyDescent="0.25">
      <c r="A73" s="43"/>
      <c r="B73" s="43"/>
      <c r="C73" s="43"/>
      <c r="D73" s="44"/>
      <c r="E73" s="1"/>
      <c r="F73" s="1"/>
    </row>
    <row r="74" spans="1:6" x14ac:dyDescent="0.25">
      <c r="A74" s="67"/>
      <c r="B74" s="43"/>
      <c r="C74" s="43"/>
      <c r="D74" s="44"/>
      <c r="E74" s="1"/>
      <c r="F74" s="1"/>
    </row>
    <row r="75" spans="1:6" x14ac:dyDescent="0.25">
      <c r="A75" s="6"/>
      <c r="B75" s="5"/>
      <c r="C75" s="5"/>
      <c r="D75" s="5"/>
      <c r="E75" s="1"/>
      <c r="F75" s="1"/>
    </row>
    <row r="76" spans="1:6" x14ac:dyDescent="0.25">
      <c r="A76" s="6"/>
      <c r="B76" s="6"/>
      <c r="C76" s="6"/>
      <c r="D76" s="5"/>
      <c r="E76" s="1"/>
      <c r="F76" s="1"/>
    </row>
    <row r="77" spans="1:6" x14ac:dyDescent="0.25">
      <c r="A77" s="6"/>
      <c r="B77" s="5"/>
      <c r="C77" s="5"/>
      <c r="D77" s="5"/>
      <c r="E77" s="1"/>
      <c r="F77" s="1"/>
    </row>
    <row r="78" spans="1:6" x14ac:dyDescent="0.25">
      <c r="A78" s="6"/>
      <c r="B78" s="19"/>
      <c r="C78" s="6"/>
      <c r="D78" s="6"/>
      <c r="E78" s="1"/>
      <c r="F78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"/>
  <sheetViews>
    <sheetView topLeftCell="A40" workbookViewId="0">
      <selection activeCell="D59" sqref="D59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9" t="s">
        <v>40</v>
      </c>
      <c r="C1" s="79"/>
      <c r="D1" s="79"/>
      <c r="E1" s="38"/>
      <c r="F1" s="38"/>
      <c r="G1" s="38"/>
    </row>
    <row r="2" spans="1:15" ht="15.95" customHeight="1" x14ac:dyDescent="0.25">
      <c r="A2" s="1"/>
      <c r="B2" s="66" t="s">
        <v>1</v>
      </c>
      <c r="C2" s="35"/>
      <c r="D2" s="35"/>
      <c r="E2" s="1"/>
      <c r="F2" s="1"/>
      <c r="G2" s="1"/>
    </row>
    <row r="3" spans="1:15" ht="15.95" customHeight="1" x14ac:dyDescent="0.25">
      <c r="A3" s="1"/>
      <c r="B3" s="79" t="s">
        <v>41</v>
      </c>
      <c r="C3" s="79"/>
      <c r="D3" s="79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67"/>
      <c r="B5" s="44" t="s">
        <v>6</v>
      </c>
      <c r="C5" s="67"/>
      <c r="D5" s="67"/>
      <c r="E5" s="1"/>
      <c r="F5" s="1"/>
      <c r="G5" s="1"/>
    </row>
    <row r="6" spans="1:15" x14ac:dyDescent="0.25">
      <c r="A6" s="67">
        <v>1</v>
      </c>
      <c r="B6" s="43" t="s">
        <v>42</v>
      </c>
      <c r="C6" s="43">
        <v>14850</v>
      </c>
      <c r="D6" s="72"/>
      <c r="E6" s="1"/>
      <c r="F6" s="1"/>
      <c r="G6" s="1"/>
    </row>
    <row r="7" spans="1:15" s="1" customFormat="1" ht="30" x14ac:dyDescent="0.25">
      <c r="A7" s="43">
        <v>2</v>
      </c>
      <c r="B7" s="43" t="s">
        <v>43</v>
      </c>
      <c r="C7" s="43">
        <v>4257</v>
      </c>
      <c r="D7" s="70"/>
      <c r="H7"/>
      <c r="I7"/>
      <c r="J7"/>
      <c r="K7"/>
      <c r="L7"/>
      <c r="M7"/>
      <c r="N7"/>
      <c r="O7"/>
    </row>
    <row r="8" spans="1:15" s="71" customFormat="1" x14ac:dyDescent="0.25">
      <c r="A8" s="43">
        <v>3</v>
      </c>
      <c r="B8" s="43" t="s">
        <v>44</v>
      </c>
      <c r="C8" s="43">
        <f>720+2160</f>
        <v>2880</v>
      </c>
      <c r="D8" s="45"/>
      <c r="F8" s="1"/>
      <c r="H8"/>
      <c r="I8"/>
      <c r="J8"/>
      <c r="K8"/>
      <c r="L8"/>
      <c r="M8"/>
      <c r="N8"/>
      <c r="O8"/>
    </row>
    <row r="9" spans="1:15" s="71" customFormat="1" ht="30" x14ac:dyDescent="0.25">
      <c r="A9" s="67">
        <v>4</v>
      </c>
      <c r="B9" s="43" t="s">
        <v>45</v>
      </c>
      <c r="C9" s="67">
        <v>6640</v>
      </c>
      <c r="D9" s="67"/>
      <c r="H9"/>
      <c r="I9"/>
      <c r="J9"/>
      <c r="K9"/>
      <c r="L9"/>
      <c r="M9"/>
      <c r="N9"/>
      <c r="O9"/>
    </row>
    <row r="10" spans="1:15" x14ac:dyDescent="0.25">
      <c r="A10" s="67"/>
      <c r="B10" s="44" t="s">
        <v>10</v>
      </c>
      <c r="C10" s="44">
        <f>SUM(C6:C9)</f>
        <v>28627</v>
      </c>
      <c r="D10" s="45">
        <f>C10</f>
        <v>28627</v>
      </c>
    </row>
    <row r="11" spans="1:15" x14ac:dyDescent="0.25">
      <c r="A11" s="43"/>
      <c r="B11" s="43" t="s">
        <v>11</v>
      </c>
      <c r="C11" s="43"/>
      <c r="D11" s="70"/>
    </row>
    <row r="12" spans="1:15" x14ac:dyDescent="0.25">
      <c r="A12" s="43">
        <v>1</v>
      </c>
      <c r="B12" s="43" t="s">
        <v>42</v>
      </c>
      <c r="C12" s="43">
        <v>14850</v>
      </c>
      <c r="D12" s="70"/>
    </row>
    <row r="13" spans="1:15" ht="30" x14ac:dyDescent="0.25">
      <c r="A13" s="43">
        <v>2</v>
      </c>
      <c r="B13" s="43" t="s">
        <v>43</v>
      </c>
      <c r="C13" s="43">
        <v>4257</v>
      </c>
      <c r="D13" s="45"/>
    </row>
    <row r="14" spans="1:15" x14ac:dyDescent="0.25">
      <c r="A14" s="67">
        <v>3</v>
      </c>
      <c r="B14" s="43" t="s">
        <v>46</v>
      </c>
      <c r="C14" s="43">
        <v>1080</v>
      </c>
      <c r="D14" s="67"/>
    </row>
    <row r="15" spans="1:15" x14ac:dyDescent="0.25">
      <c r="A15" s="67"/>
      <c r="B15" s="44" t="s">
        <v>13</v>
      </c>
      <c r="C15" s="44">
        <f>SUM(C12:C14)</f>
        <v>20187</v>
      </c>
      <c r="D15" s="45">
        <f>C15+D10</f>
        <v>48814</v>
      </c>
    </row>
    <row r="16" spans="1:15" x14ac:dyDescent="0.25">
      <c r="A16" s="43"/>
      <c r="B16" s="44" t="s">
        <v>14</v>
      </c>
      <c r="C16" s="43"/>
      <c r="D16" s="70"/>
    </row>
    <row r="17" spans="1:4" x14ac:dyDescent="0.25">
      <c r="A17" s="43">
        <v>1</v>
      </c>
      <c r="B17" s="43" t="s">
        <v>42</v>
      </c>
      <c r="C17" s="43">
        <v>14850</v>
      </c>
      <c r="D17" s="70"/>
    </row>
    <row r="18" spans="1:4" ht="30" x14ac:dyDescent="0.25">
      <c r="A18" s="43">
        <v>2</v>
      </c>
      <c r="B18" s="43" t="s">
        <v>43</v>
      </c>
      <c r="C18" s="43">
        <v>4257</v>
      </c>
      <c r="D18" s="45"/>
    </row>
    <row r="19" spans="1:4" x14ac:dyDescent="0.25">
      <c r="A19" s="67"/>
      <c r="B19" s="44" t="s">
        <v>16</v>
      </c>
      <c r="C19" s="44">
        <f>SUM(C17:C18)</f>
        <v>19107</v>
      </c>
      <c r="D19" s="45">
        <f>C19+D15</f>
        <v>67921</v>
      </c>
    </row>
    <row r="20" spans="1:4" x14ac:dyDescent="0.25">
      <c r="A20" s="43"/>
      <c r="B20" s="44" t="s">
        <v>17</v>
      </c>
      <c r="C20" s="43"/>
      <c r="D20" s="70"/>
    </row>
    <row r="21" spans="1:4" x14ac:dyDescent="0.25">
      <c r="A21" s="43">
        <v>1</v>
      </c>
      <c r="B21" s="43" t="s">
        <v>42</v>
      </c>
      <c r="C21" s="43">
        <v>14850</v>
      </c>
      <c r="D21" s="70"/>
    </row>
    <row r="22" spans="1:4" ht="30" x14ac:dyDescent="0.25">
      <c r="A22" s="43">
        <v>2</v>
      </c>
      <c r="B22" s="43" t="s">
        <v>43</v>
      </c>
      <c r="C22" s="43">
        <v>4257</v>
      </c>
      <c r="D22" s="45"/>
    </row>
    <row r="23" spans="1:4" x14ac:dyDescent="0.25">
      <c r="A23" s="67"/>
      <c r="B23" s="44" t="s">
        <v>19</v>
      </c>
      <c r="C23" s="44">
        <f>SUM(C21:C22)</f>
        <v>19107</v>
      </c>
      <c r="D23" s="45">
        <f>C23+D19</f>
        <v>87028</v>
      </c>
    </row>
    <row r="24" spans="1:4" x14ac:dyDescent="0.25">
      <c r="A24" s="43"/>
      <c r="B24" s="44" t="s">
        <v>20</v>
      </c>
      <c r="C24" s="43"/>
      <c r="D24" s="70"/>
    </row>
    <row r="25" spans="1:4" x14ac:dyDescent="0.25">
      <c r="A25" s="43">
        <v>1</v>
      </c>
      <c r="B25" s="43" t="s">
        <v>42</v>
      </c>
      <c r="C25" s="43">
        <v>14850</v>
      </c>
      <c r="D25" s="70"/>
    </row>
    <row r="26" spans="1:4" ht="30" x14ac:dyDescent="0.25">
      <c r="A26" s="43">
        <v>2</v>
      </c>
      <c r="B26" s="43" t="s">
        <v>43</v>
      </c>
      <c r="C26" s="43">
        <v>4257</v>
      </c>
      <c r="D26" s="45"/>
    </row>
    <row r="27" spans="1:4" ht="30" x14ac:dyDescent="0.25">
      <c r="A27" s="43">
        <v>3</v>
      </c>
      <c r="B27" s="43" t="s">
        <v>47</v>
      </c>
      <c r="C27" s="43">
        <v>5760</v>
      </c>
      <c r="D27" s="70"/>
    </row>
    <row r="28" spans="1:4" x14ac:dyDescent="0.25">
      <c r="A28" s="43"/>
      <c r="B28" s="44" t="s">
        <v>23</v>
      </c>
      <c r="C28" s="44">
        <f>SUM(C25:C27)</f>
        <v>24867</v>
      </c>
      <c r="D28" s="45">
        <f>C28+D23</f>
        <v>111895</v>
      </c>
    </row>
    <row r="29" spans="1:4" x14ac:dyDescent="0.25">
      <c r="A29" s="43"/>
      <c r="B29" s="44" t="s">
        <v>24</v>
      </c>
      <c r="C29" s="43"/>
      <c r="D29" s="70"/>
    </row>
    <row r="30" spans="1:4" x14ac:dyDescent="0.25">
      <c r="A30" s="43">
        <v>1</v>
      </c>
      <c r="B30" s="43" t="s">
        <v>42</v>
      </c>
      <c r="C30" s="43">
        <v>14850</v>
      </c>
      <c r="D30" s="70"/>
    </row>
    <row r="31" spans="1:4" ht="30" x14ac:dyDescent="0.25">
      <c r="A31" s="43">
        <v>2</v>
      </c>
      <c r="B31" s="43" t="s">
        <v>43</v>
      </c>
      <c r="C31" s="43">
        <v>4257</v>
      </c>
      <c r="D31" s="45"/>
    </row>
    <row r="32" spans="1:4" x14ac:dyDescent="0.25">
      <c r="A32" s="43"/>
      <c r="B32" s="44" t="s">
        <v>25</v>
      </c>
      <c r="C32" s="44">
        <f>SUM(C30:C31)</f>
        <v>19107</v>
      </c>
      <c r="D32" s="45">
        <f>C32+D28</f>
        <v>131002</v>
      </c>
    </row>
    <row r="33" spans="1:4" x14ac:dyDescent="0.25">
      <c r="A33" s="43"/>
      <c r="B33" s="44" t="s">
        <v>26</v>
      </c>
      <c r="C33" s="43"/>
      <c r="D33" s="70"/>
    </row>
    <row r="34" spans="1:4" x14ac:dyDescent="0.25">
      <c r="A34" s="43">
        <v>1</v>
      </c>
      <c r="B34" s="43" t="s">
        <v>42</v>
      </c>
      <c r="C34" s="43">
        <v>17820</v>
      </c>
      <c r="D34" s="70"/>
    </row>
    <row r="35" spans="1:4" ht="30" x14ac:dyDescent="0.25">
      <c r="A35" s="43">
        <v>2</v>
      </c>
      <c r="B35" s="43" t="s">
        <v>43</v>
      </c>
      <c r="C35" s="43">
        <v>4257</v>
      </c>
      <c r="D35" s="45"/>
    </row>
    <row r="36" spans="1:4" x14ac:dyDescent="0.25">
      <c r="A36" s="43"/>
      <c r="B36" s="44" t="s">
        <v>28</v>
      </c>
      <c r="C36" s="44">
        <f>SUM(C34:C35)</f>
        <v>22077</v>
      </c>
      <c r="D36" s="45">
        <f>C36+D32</f>
        <v>153079</v>
      </c>
    </row>
    <row r="37" spans="1:4" x14ac:dyDescent="0.25">
      <c r="A37" s="43"/>
      <c r="B37" s="44" t="s">
        <v>29</v>
      </c>
      <c r="C37" s="43"/>
      <c r="D37" s="70"/>
    </row>
    <row r="38" spans="1:4" x14ac:dyDescent="0.25">
      <c r="A38" s="43">
        <v>1</v>
      </c>
      <c r="B38" s="43" t="s">
        <v>42</v>
      </c>
      <c r="C38" s="43">
        <v>17820</v>
      </c>
      <c r="D38" s="70"/>
    </row>
    <row r="39" spans="1:4" ht="30" x14ac:dyDescent="0.25">
      <c r="A39" s="43">
        <v>2</v>
      </c>
      <c r="B39" s="43" t="s">
        <v>43</v>
      </c>
      <c r="C39" s="43">
        <v>4257</v>
      </c>
      <c r="D39" s="45"/>
    </row>
    <row r="40" spans="1:4" ht="30" x14ac:dyDescent="0.25">
      <c r="A40" s="67">
        <v>3</v>
      </c>
      <c r="B40" s="43" t="s">
        <v>48</v>
      </c>
      <c r="C40" s="43">
        <v>4200</v>
      </c>
      <c r="D40" s="67"/>
    </row>
    <row r="41" spans="1:4" ht="15.75" x14ac:dyDescent="0.25">
      <c r="A41" s="67"/>
      <c r="B41" s="44" t="s">
        <v>32</v>
      </c>
      <c r="C41" s="44">
        <f>SUM(C38:C40)</f>
        <v>26277</v>
      </c>
      <c r="D41" s="73">
        <f>C41+D36</f>
        <v>179356</v>
      </c>
    </row>
    <row r="42" spans="1:4" x14ac:dyDescent="0.25">
      <c r="A42" s="43"/>
      <c r="B42" s="44" t="s">
        <v>33</v>
      </c>
      <c r="C42" s="43"/>
      <c r="D42" s="70"/>
    </row>
    <row r="43" spans="1:4" x14ac:dyDescent="0.25">
      <c r="A43" s="43">
        <v>1</v>
      </c>
      <c r="B43" s="43" t="s">
        <v>42</v>
      </c>
      <c r="C43" s="43">
        <v>17820</v>
      </c>
      <c r="D43" s="70"/>
    </row>
    <row r="44" spans="1:4" ht="30" x14ac:dyDescent="0.25">
      <c r="A44" s="43">
        <v>2</v>
      </c>
      <c r="B44" s="43" t="s">
        <v>43</v>
      </c>
      <c r="C44" s="43">
        <v>4257</v>
      </c>
      <c r="D44" s="45"/>
    </row>
    <row r="45" spans="1:4" ht="30" x14ac:dyDescent="0.25">
      <c r="A45" s="67">
        <v>3</v>
      </c>
      <c r="B45" s="43" t="s">
        <v>49</v>
      </c>
      <c r="C45" s="67">
        <v>2160</v>
      </c>
      <c r="D45" s="67"/>
    </row>
    <row r="46" spans="1:4" ht="30" x14ac:dyDescent="0.25">
      <c r="A46" s="67">
        <v>4</v>
      </c>
      <c r="B46" s="43" t="s">
        <v>50</v>
      </c>
      <c r="C46" s="43">
        <v>1282.0999999999999</v>
      </c>
      <c r="D46" s="72"/>
    </row>
    <row r="47" spans="1:4" x14ac:dyDescent="0.25">
      <c r="A47" s="43"/>
      <c r="B47" s="44" t="s">
        <v>36</v>
      </c>
      <c r="C47" s="44">
        <f>SUM(C43:C46)</f>
        <v>25519.1</v>
      </c>
      <c r="D47" s="45">
        <f>C47+D41</f>
        <v>204875.1</v>
      </c>
    </row>
    <row r="48" spans="1:4" x14ac:dyDescent="0.25">
      <c r="A48" s="43"/>
      <c r="B48" s="44" t="s">
        <v>37</v>
      </c>
      <c r="C48" s="43"/>
      <c r="D48" s="70"/>
    </row>
    <row r="49" spans="1:4" x14ac:dyDescent="0.25">
      <c r="A49" s="43">
        <v>1</v>
      </c>
      <c r="B49" s="43" t="s">
        <v>42</v>
      </c>
      <c r="C49" s="43">
        <v>17820</v>
      </c>
      <c r="D49" s="70"/>
    </row>
    <row r="50" spans="1:4" ht="30" x14ac:dyDescent="0.25">
      <c r="A50" s="43">
        <v>2</v>
      </c>
      <c r="B50" s="43" t="s">
        <v>43</v>
      </c>
      <c r="C50" s="43">
        <v>4257</v>
      </c>
      <c r="D50" s="45"/>
    </row>
    <row r="51" spans="1:4" x14ac:dyDescent="0.25">
      <c r="A51" s="67">
        <v>3</v>
      </c>
      <c r="B51" s="43" t="s">
        <v>51</v>
      </c>
      <c r="C51" s="43">
        <v>960</v>
      </c>
      <c r="D51" s="72"/>
    </row>
    <row r="52" spans="1:4" x14ac:dyDescent="0.25">
      <c r="A52" s="67"/>
      <c r="B52" s="44" t="s">
        <v>39</v>
      </c>
      <c r="C52" s="44">
        <f>SUM(C49:C51)</f>
        <v>23037</v>
      </c>
      <c r="D52" s="45">
        <f>C52+D47</f>
        <v>227912.1</v>
      </c>
    </row>
    <row r="53" spans="1:4" x14ac:dyDescent="0.25">
      <c r="A53" s="43"/>
      <c r="B53" s="44" t="s">
        <v>87</v>
      </c>
      <c r="C53" s="43"/>
      <c r="D53" s="70"/>
    </row>
    <row r="54" spans="1:4" x14ac:dyDescent="0.25">
      <c r="A54" s="67">
        <v>1</v>
      </c>
      <c r="B54" s="43" t="s">
        <v>123</v>
      </c>
      <c r="C54" s="43">
        <v>999.4</v>
      </c>
      <c r="D54" s="67"/>
    </row>
    <row r="55" spans="1:4" ht="30" x14ac:dyDescent="0.25">
      <c r="A55" s="67">
        <v>2</v>
      </c>
      <c r="B55" s="43" t="s">
        <v>45</v>
      </c>
      <c r="C55" s="43">
        <v>3735</v>
      </c>
      <c r="D55" s="72"/>
    </row>
    <row r="56" spans="1:4" x14ac:dyDescent="0.25">
      <c r="A56" s="43"/>
      <c r="B56" s="44" t="s">
        <v>122</v>
      </c>
      <c r="C56" s="44">
        <f>SUM(C54:C55)</f>
        <v>4734.3999999999996</v>
      </c>
      <c r="D56" s="45">
        <f>C56+D52</f>
        <v>232646.5</v>
      </c>
    </row>
    <row r="57" spans="1:4" x14ac:dyDescent="0.25">
      <c r="A57" s="67"/>
      <c r="B57" s="44" t="s">
        <v>88</v>
      </c>
      <c r="C57" s="43"/>
      <c r="D57" s="72"/>
    </row>
    <row r="58" spans="1:4" ht="30" x14ac:dyDescent="0.25">
      <c r="A58" s="43">
        <v>1</v>
      </c>
      <c r="B58" s="43" t="s">
        <v>45</v>
      </c>
      <c r="C58" s="44">
        <v>1660</v>
      </c>
      <c r="D58" s="45">
        <f>C58+D56</f>
        <v>234306.5</v>
      </c>
    </row>
    <row r="59" spans="1:4" x14ac:dyDescent="0.25">
      <c r="A59" s="67"/>
      <c r="B59" s="44"/>
      <c r="C59" s="67"/>
      <c r="D59" s="67"/>
    </row>
    <row r="60" spans="1:4" x14ac:dyDescent="0.25">
      <c r="A60" s="67"/>
      <c r="B60" s="43"/>
      <c r="C60" s="43"/>
      <c r="D60" s="72"/>
    </row>
    <row r="61" spans="1:4" x14ac:dyDescent="0.25">
      <c r="A61" s="43"/>
      <c r="B61" s="43"/>
      <c r="C61" s="43"/>
      <c r="D61" s="70"/>
    </row>
    <row r="62" spans="1:4" x14ac:dyDescent="0.25">
      <c r="A62" s="67"/>
      <c r="B62" s="44"/>
      <c r="C62" s="44"/>
      <c r="D62" s="72"/>
    </row>
    <row r="63" spans="1:4" x14ac:dyDescent="0.25">
      <c r="A63" s="43"/>
      <c r="B63" s="43"/>
      <c r="C63" s="43"/>
      <c r="D63" s="70"/>
    </row>
    <row r="64" spans="1:4" x14ac:dyDescent="0.25">
      <c r="A64" s="8"/>
      <c r="B64" s="6"/>
      <c r="C64" s="10"/>
      <c r="D64" s="41"/>
    </row>
    <row r="65" spans="1:4" x14ac:dyDescent="0.25">
      <c r="A65" s="54"/>
      <c r="B65" s="43"/>
      <c r="C65" s="54"/>
      <c r="D65" s="56"/>
    </row>
    <row r="66" spans="1:4" x14ac:dyDescent="0.25">
      <c r="A66" s="67"/>
      <c r="B66" s="44"/>
      <c r="C66" s="44"/>
      <c r="D66" s="72"/>
    </row>
    <row r="67" spans="1:4" x14ac:dyDescent="0.25">
      <c r="A67" s="43"/>
      <c r="B67" s="43"/>
      <c r="C67" s="43"/>
      <c r="D67" s="70"/>
    </row>
    <row r="68" spans="1:4" x14ac:dyDescent="0.25">
      <c r="A68" s="8"/>
      <c r="B68" s="43"/>
      <c r="C68" s="8"/>
      <c r="D68" s="74"/>
    </row>
    <row r="69" spans="1:4" x14ac:dyDescent="0.25">
      <c r="A69" s="8"/>
      <c r="B69" s="5"/>
      <c r="C69" s="10"/>
      <c r="D69" s="41"/>
    </row>
    <row r="70" spans="1:4" x14ac:dyDescent="0.25">
      <c r="A70" s="8"/>
      <c r="B70" s="5"/>
      <c r="C70" s="10"/>
      <c r="D70" s="41"/>
    </row>
    <row r="71" spans="1:4" x14ac:dyDescent="0.25">
      <c r="A71" s="8"/>
      <c r="B71" s="5"/>
      <c r="C71" s="8"/>
      <c r="D71" s="74"/>
    </row>
    <row r="72" spans="1:4" x14ac:dyDescent="0.25">
      <c r="A72" s="8"/>
      <c r="B72" s="43"/>
      <c r="C72" s="8"/>
      <c r="D72" s="74"/>
    </row>
    <row r="73" spans="1:4" x14ac:dyDescent="0.25">
      <c r="A73" s="8"/>
      <c r="B73" s="43"/>
      <c r="C73" s="8"/>
      <c r="D73" s="74"/>
    </row>
    <row r="74" spans="1:4" x14ac:dyDescent="0.25">
      <c r="A74" s="8"/>
      <c r="B74" s="6"/>
      <c r="C74" s="8"/>
      <c r="D74" s="74"/>
    </row>
    <row r="75" spans="1:4" x14ac:dyDescent="0.25">
      <c r="A75" s="8"/>
      <c r="B75" s="6"/>
      <c r="C75" s="8"/>
      <c r="D75" s="41"/>
    </row>
    <row r="76" spans="1:4" x14ac:dyDescent="0.25">
      <c r="A76" s="8"/>
      <c r="B76" s="6"/>
      <c r="C76" s="8"/>
      <c r="D76" s="74"/>
    </row>
    <row r="77" spans="1:4" x14ac:dyDescent="0.25">
      <c r="A77" s="8"/>
      <c r="B77" s="6"/>
      <c r="C77" s="8"/>
      <c r="D77" s="74"/>
    </row>
    <row r="78" spans="1:4" x14ac:dyDescent="0.25">
      <c r="A78" s="8"/>
      <c r="B78" s="5"/>
      <c r="C78" s="10"/>
      <c r="D78" s="4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workbookViewId="0">
      <selection activeCell="D17" sqref="D17"/>
    </sheetView>
  </sheetViews>
  <sheetFormatPr defaultColWidth="9" defaultRowHeight="15" x14ac:dyDescent="0.25"/>
  <cols>
    <col min="1" max="1" width="4.28515625" customWidth="1"/>
    <col min="2" max="2" width="46" customWidth="1"/>
    <col min="3" max="3" width="11.85546875" customWidth="1"/>
    <col min="4" max="4" width="9.5703125" customWidth="1"/>
  </cols>
  <sheetData>
    <row r="1" spans="1:4" ht="15.95" customHeight="1" x14ac:dyDescent="0.25">
      <c r="A1" s="1"/>
      <c r="B1" s="79" t="s">
        <v>0</v>
      </c>
      <c r="C1" s="79"/>
      <c r="D1" s="79"/>
    </row>
    <row r="2" spans="1:4" ht="15.95" customHeight="1" x14ac:dyDescent="0.25">
      <c r="A2" s="1"/>
      <c r="B2" s="66" t="s">
        <v>1</v>
      </c>
      <c r="C2" s="35"/>
      <c r="D2" s="35"/>
    </row>
    <row r="3" spans="1:4" ht="15.95" customHeight="1" x14ac:dyDescent="0.25">
      <c r="A3" s="1"/>
      <c r="B3" s="79" t="s">
        <v>52</v>
      </c>
      <c r="C3" s="79"/>
      <c r="D3" s="79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67"/>
      <c r="B5" s="44" t="s">
        <v>6</v>
      </c>
      <c r="C5" s="67"/>
      <c r="D5" s="67"/>
    </row>
    <row r="6" spans="1:4" x14ac:dyDescent="0.25">
      <c r="A6" s="67">
        <v>1</v>
      </c>
      <c r="B6" s="43" t="s">
        <v>53</v>
      </c>
      <c r="C6" s="53">
        <v>1655.7</v>
      </c>
      <c r="D6" s="44">
        <f>C6</f>
        <v>1655.7</v>
      </c>
    </row>
    <row r="7" spans="1:4" x14ac:dyDescent="0.25">
      <c r="A7" s="67"/>
      <c r="B7" s="44" t="s">
        <v>24</v>
      </c>
      <c r="C7" s="68"/>
      <c r="D7" s="52"/>
    </row>
    <row r="8" spans="1:4" x14ac:dyDescent="0.25">
      <c r="A8" s="67">
        <v>1</v>
      </c>
      <c r="B8" s="43" t="s">
        <v>54</v>
      </c>
      <c r="C8" s="53">
        <v>920.6</v>
      </c>
      <c r="D8" s="52"/>
    </row>
    <row r="9" spans="1:4" ht="30" x14ac:dyDescent="0.25">
      <c r="A9" s="67">
        <v>2</v>
      </c>
      <c r="B9" s="43" t="s">
        <v>55</v>
      </c>
      <c r="C9" s="53">
        <v>2490</v>
      </c>
      <c r="D9" s="52"/>
    </row>
    <row r="10" spans="1:4" x14ac:dyDescent="0.25">
      <c r="A10" s="67"/>
      <c r="B10" s="44" t="s">
        <v>25</v>
      </c>
      <c r="C10" s="69">
        <f>SUM(C8:C9)</f>
        <v>3410.6</v>
      </c>
      <c r="D10" s="52">
        <f>C10+D6</f>
        <v>5066.3</v>
      </c>
    </row>
    <row r="11" spans="1:4" x14ac:dyDescent="0.25">
      <c r="A11" s="43"/>
      <c r="B11" s="44" t="s">
        <v>37</v>
      </c>
      <c r="C11" s="43"/>
      <c r="D11" s="44"/>
    </row>
    <row r="12" spans="1:4" ht="30" x14ac:dyDescent="0.25">
      <c r="A12" s="43">
        <v>1</v>
      </c>
      <c r="B12" s="43" t="s">
        <v>125</v>
      </c>
      <c r="C12" s="43">
        <v>3533.3</v>
      </c>
      <c r="D12" s="44">
        <f>C12+D10</f>
        <v>8599.6</v>
      </c>
    </row>
    <row r="13" spans="1:4" x14ac:dyDescent="0.25">
      <c r="A13" s="67"/>
      <c r="B13" s="44" t="s">
        <v>87</v>
      </c>
      <c r="C13" s="43"/>
      <c r="D13" s="44"/>
    </row>
    <row r="14" spans="1:4" x14ac:dyDescent="0.25">
      <c r="A14" s="67">
        <v>1</v>
      </c>
      <c r="B14" s="43" t="s">
        <v>124</v>
      </c>
      <c r="C14" s="43">
        <v>6155.1</v>
      </c>
      <c r="D14" s="44"/>
    </row>
    <row r="15" spans="1:4" ht="30" x14ac:dyDescent="0.25">
      <c r="A15" s="43">
        <v>2</v>
      </c>
      <c r="B15" s="43" t="s">
        <v>125</v>
      </c>
      <c r="C15" s="43">
        <v>3537.3</v>
      </c>
      <c r="D15" s="44"/>
    </row>
    <row r="16" spans="1:4" x14ac:dyDescent="0.25">
      <c r="A16" s="43"/>
      <c r="B16" s="44" t="s">
        <v>122</v>
      </c>
      <c r="C16" s="44">
        <f>SUM(C14:C15)</f>
        <v>9692.4000000000015</v>
      </c>
      <c r="D16" s="44">
        <f>C16+D12</f>
        <v>18292</v>
      </c>
    </row>
    <row r="17" spans="1:4" x14ac:dyDescent="0.25">
      <c r="A17" s="43"/>
      <c r="B17" s="43"/>
      <c r="C17" s="43"/>
      <c r="D17" s="44"/>
    </row>
    <row r="18" spans="1:4" x14ac:dyDescent="0.25">
      <c r="A18" s="43"/>
      <c r="B18" s="43"/>
      <c r="C18" s="43"/>
      <c r="D18" s="44"/>
    </row>
    <row r="19" spans="1:4" x14ac:dyDescent="0.25">
      <c r="A19" s="43"/>
      <c r="B19" s="44"/>
      <c r="C19" s="44"/>
      <c r="D19" s="44"/>
    </row>
    <row r="20" spans="1:4" x14ac:dyDescent="0.25">
      <c r="A20" s="43"/>
      <c r="B20" s="44"/>
      <c r="C20" s="43"/>
      <c r="D20" s="44"/>
    </row>
    <row r="21" spans="1:4" x14ac:dyDescent="0.25">
      <c r="A21" s="43"/>
      <c r="B21" s="43"/>
      <c r="C21" s="43"/>
      <c r="D21" s="44"/>
    </row>
    <row r="22" spans="1:4" x14ac:dyDescent="0.25">
      <c r="A22" s="43"/>
      <c r="B22" s="43"/>
      <c r="C22" s="43"/>
      <c r="D22" s="70"/>
    </row>
    <row r="23" spans="1:4" x14ac:dyDescent="0.25">
      <c r="A23" s="43"/>
      <c r="B23" s="44"/>
      <c r="C23" s="44"/>
      <c r="D23" s="44"/>
    </row>
    <row r="24" spans="1:4" x14ac:dyDescent="0.25">
      <c r="A24" s="43"/>
      <c r="B24" s="44"/>
      <c r="C24" s="44"/>
      <c r="D24" s="45"/>
    </row>
    <row r="25" spans="1:4" x14ac:dyDescent="0.25">
      <c r="A25" s="43"/>
      <c r="B25" s="43"/>
      <c r="C25" s="43"/>
      <c r="D25" s="44"/>
    </row>
    <row r="26" spans="1:4" x14ac:dyDescent="0.25">
      <c r="A26" s="43"/>
      <c r="B26" s="44"/>
      <c r="C26" s="44"/>
      <c r="D26" s="44"/>
    </row>
    <row r="27" spans="1:4" x14ac:dyDescent="0.25">
      <c r="A27" s="43"/>
      <c r="B27" s="43"/>
      <c r="C27" s="43"/>
      <c r="D27" s="44"/>
    </row>
    <row r="28" spans="1:4" x14ac:dyDescent="0.25">
      <c r="A28" s="44"/>
      <c r="B28" s="43"/>
      <c r="C28" s="43"/>
      <c r="D28" s="45"/>
    </row>
    <row r="29" spans="1:4" x14ac:dyDescent="0.25">
      <c r="A29" s="43"/>
      <c r="B29" s="43"/>
      <c r="C29" s="43"/>
      <c r="D29" s="43"/>
    </row>
    <row r="30" spans="1:4" x14ac:dyDescent="0.25">
      <c r="A30" s="43"/>
      <c r="B30" s="43"/>
      <c r="C30" s="43"/>
      <c r="D30" s="44"/>
    </row>
    <row r="31" spans="1:4" x14ac:dyDescent="0.25">
      <c r="A31" s="43"/>
      <c r="B31" s="43"/>
      <c r="C31" s="43"/>
      <c r="D31" s="44"/>
    </row>
    <row r="32" spans="1:4" x14ac:dyDescent="0.25">
      <c r="A32" s="43"/>
      <c r="B32" s="43"/>
      <c r="C32" s="43"/>
      <c r="D32" s="44"/>
    </row>
    <row r="33" spans="1:4" x14ac:dyDescent="0.25">
      <c r="A33" s="43"/>
      <c r="B33" s="43"/>
      <c r="C33" s="43"/>
      <c r="D33" s="44"/>
    </row>
    <row r="34" spans="1:4" x14ac:dyDescent="0.25">
      <c r="A34" s="43"/>
      <c r="B34" s="43"/>
      <c r="C34" s="43"/>
      <c r="D34" s="44"/>
    </row>
    <row r="35" spans="1:4" x14ac:dyDescent="0.25">
      <c r="A35" s="43"/>
      <c r="B35" s="43"/>
      <c r="C35" s="43"/>
      <c r="D35" s="44"/>
    </row>
    <row r="36" spans="1:4" x14ac:dyDescent="0.25">
      <c r="A36" s="43"/>
      <c r="B36" s="43"/>
      <c r="C36" s="43"/>
      <c r="D36" s="44"/>
    </row>
    <row r="37" spans="1:4" x14ac:dyDescent="0.25">
      <c r="A37" s="43"/>
      <c r="B37" s="43"/>
      <c r="C37" s="43"/>
      <c r="D37" s="44"/>
    </row>
    <row r="38" spans="1:4" x14ac:dyDescent="0.25">
      <c r="A38" s="43"/>
      <c r="B38" s="44"/>
      <c r="C38" s="43"/>
      <c r="D38" s="44"/>
    </row>
    <row r="39" spans="1:4" x14ac:dyDescent="0.25">
      <c r="A39" s="43"/>
      <c r="B39" s="43"/>
      <c r="C39" s="43"/>
      <c r="D39" s="44"/>
    </row>
    <row r="40" spans="1:4" x14ac:dyDescent="0.25">
      <c r="A40" s="54"/>
      <c r="B40" s="43"/>
      <c r="C40" s="54"/>
      <c r="D40" s="56"/>
    </row>
    <row r="41" spans="1:4" x14ac:dyDescent="0.25">
      <c r="A41" s="54"/>
      <c r="B41" s="44"/>
      <c r="C41" s="54"/>
      <c r="D41" s="56"/>
    </row>
    <row r="42" spans="1:4" x14ac:dyDescent="0.25">
      <c r="A42" s="54"/>
      <c r="B42" s="44"/>
      <c r="C42" s="54"/>
      <c r="D42" s="54"/>
    </row>
    <row r="43" spans="1:4" x14ac:dyDescent="0.25">
      <c r="A43" s="8"/>
      <c r="B43" s="6"/>
      <c r="C43" s="8"/>
      <c r="D43" s="8"/>
    </row>
    <row r="44" spans="1:4" x14ac:dyDescent="0.25">
      <c r="A44" s="8"/>
      <c r="B44" s="6"/>
      <c r="C44" s="8"/>
      <c r="D44" s="8"/>
    </row>
    <row r="45" spans="1:4" x14ac:dyDescent="0.25">
      <c r="A45" s="8"/>
      <c r="B45" s="6"/>
      <c r="C45" s="8"/>
      <c r="D45" s="10"/>
    </row>
    <row r="46" spans="1:4" x14ac:dyDescent="0.25">
      <c r="A46" s="8"/>
      <c r="B46" s="5"/>
      <c r="C46" s="8"/>
      <c r="D46" s="8"/>
    </row>
    <row r="47" spans="1:4" x14ac:dyDescent="0.25">
      <c r="A47" s="8"/>
      <c r="B47" s="6"/>
      <c r="C47" s="8"/>
      <c r="D47" s="8"/>
    </row>
    <row r="48" spans="1:4" x14ac:dyDescent="0.25">
      <c r="A48" s="8"/>
      <c r="B48" s="6"/>
      <c r="C48" s="8"/>
      <c r="D48" s="8"/>
    </row>
    <row r="49" spans="1:4" x14ac:dyDescent="0.25">
      <c r="A49" s="8"/>
      <c r="B49" s="6"/>
      <c r="C49" s="8"/>
      <c r="D49" s="8"/>
    </row>
    <row r="50" spans="1:4" x14ac:dyDescent="0.25">
      <c r="A50" s="8"/>
      <c r="B50" s="6"/>
      <c r="C50" s="8"/>
      <c r="D50" s="10"/>
    </row>
    <row r="51" spans="1:4" x14ac:dyDescent="0.25">
      <c r="A51" s="8"/>
      <c r="B51" s="5"/>
      <c r="C51" s="8"/>
      <c r="D51" s="10"/>
    </row>
    <row r="52" spans="1:4" x14ac:dyDescent="0.25">
      <c r="A52" s="8"/>
      <c r="B52" s="6"/>
      <c r="C52" s="8"/>
      <c r="D52" s="10"/>
    </row>
    <row r="53" spans="1:4" x14ac:dyDescent="0.25">
      <c r="A53" s="8"/>
      <c r="B53" s="6"/>
      <c r="C53" s="8"/>
      <c r="D53" s="10"/>
    </row>
    <row r="54" spans="1:4" x14ac:dyDescent="0.25">
      <c r="A54" s="8"/>
      <c r="B54" s="6"/>
      <c r="C54" s="8"/>
      <c r="D54" s="10"/>
    </row>
    <row r="55" spans="1:4" x14ac:dyDescent="0.25">
      <c r="A55" s="8"/>
      <c r="B55" s="6"/>
      <c r="C55" s="8"/>
      <c r="D55" s="10"/>
    </row>
    <row r="56" spans="1:4" x14ac:dyDescent="0.25">
      <c r="A56" s="8"/>
      <c r="B56" s="6"/>
      <c r="C56" s="8"/>
      <c r="D56" s="10"/>
    </row>
    <row r="57" spans="1:4" x14ac:dyDescent="0.25">
      <c r="A57" s="8"/>
      <c r="B57" s="6"/>
      <c r="C57" s="8"/>
      <c r="D57" s="8"/>
    </row>
    <row r="58" spans="1:4" x14ac:dyDescent="0.25">
      <c r="A58" s="8"/>
      <c r="B58" s="6"/>
      <c r="C58" s="8"/>
      <c r="D58" s="8"/>
    </row>
    <row r="59" spans="1:4" x14ac:dyDescent="0.25">
      <c r="A59" s="8"/>
      <c r="B59" s="5"/>
      <c r="C59" s="10"/>
      <c r="D59" s="10"/>
    </row>
    <row r="60" spans="1:4" x14ac:dyDescent="0.25">
      <c r="A60" s="8"/>
      <c r="B60" s="5"/>
      <c r="C60" s="8"/>
      <c r="D60" s="8"/>
    </row>
    <row r="61" spans="1:4" x14ac:dyDescent="0.25">
      <c r="A61" s="8"/>
      <c r="B61" s="6"/>
      <c r="C61" s="8"/>
      <c r="D61" s="8"/>
    </row>
    <row r="62" spans="1:4" x14ac:dyDescent="0.25">
      <c r="A62" s="8"/>
      <c r="B62" s="5"/>
      <c r="C62" s="10"/>
      <c r="D62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9" sqref="D19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9" t="s">
        <v>0</v>
      </c>
      <c r="C1" s="79"/>
      <c r="D1" s="79"/>
      <c r="E1" s="38"/>
      <c r="F1" s="38"/>
      <c r="G1" s="38"/>
      <c r="H1" s="38"/>
    </row>
    <row r="2" spans="1:8" ht="15.95" customHeight="1" x14ac:dyDescent="0.25">
      <c r="A2" s="1"/>
      <c r="B2" s="80" t="s">
        <v>1</v>
      </c>
      <c r="C2" s="80"/>
      <c r="D2" s="80"/>
      <c r="E2" s="1"/>
      <c r="F2" s="1"/>
      <c r="G2" s="1"/>
      <c r="H2" s="1"/>
    </row>
    <row r="3" spans="1:8" ht="15.95" customHeight="1" x14ac:dyDescent="0.25">
      <c r="A3" s="1"/>
      <c r="B3" s="79" t="s">
        <v>56</v>
      </c>
      <c r="C3" s="79"/>
      <c r="D3" s="79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52"/>
      <c r="B5" s="44" t="s">
        <v>14</v>
      </c>
      <c r="C5" s="52"/>
      <c r="D5" s="52"/>
      <c r="E5" s="1"/>
      <c r="F5" s="1"/>
      <c r="G5" s="1"/>
      <c r="H5" s="1"/>
    </row>
    <row r="6" spans="1:8" ht="30" x14ac:dyDescent="0.25">
      <c r="A6" s="43">
        <v>1</v>
      </c>
      <c r="B6" s="43" t="s">
        <v>57</v>
      </c>
      <c r="C6" s="53">
        <v>4424.92</v>
      </c>
      <c r="D6" s="44">
        <f>C6</f>
        <v>4424.92</v>
      </c>
    </row>
    <row r="7" spans="1:8" x14ac:dyDescent="0.25">
      <c r="A7" s="54"/>
      <c r="B7" s="44" t="s">
        <v>24</v>
      </c>
      <c r="C7" s="55"/>
      <c r="D7" s="56"/>
    </row>
    <row r="8" spans="1:8" x14ac:dyDescent="0.25">
      <c r="A8" s="54">
        <v>1</v>
      </c>
      <c r="B8" s="43" t="s">
        <v>58</v>
      </c>
      <c r="C8" s="57">
        <v>3245</v>
      </c>
      <c r="D8" s="58">
        <f>C8+D6</f>
        <v>7669.92</v>
      </c>
    </row>
    <row r="9" spans="1:8" x14ac:dyDescent="0.25">
      <c r="A9" s="59"/>
      <c r="B9" s="60" t="s">
        <v>26</v>
      </c>
      <c r="C9" s="56"/>
      <c r="D9" s="56"/>
    </row>
    <row r="10" spans="1:8" x14ac:dyDescent="0.25">
      <c r="A10" s="61">
        <v>1</v>
      </c>
      <c r="B10" s="62" t="s">
        <v>59</v>
      </c>
      <c r="C10" s="63">
        <v>11155.76</v>
      </c>
      <c r="D10" s="64"/>
    </row>
    <row r="11" spans="1:8" x14ac:dyDescent="0.25">
      <c r="A11" s="54"/>
      <c r="B11" s="44" t="s">
        <v>28</v>
      </c>
      <c r="C11" s="56">
        <f>SUM(C10:C10)</f>
        <v>11155.76</v>
      </c>
      <c r="D11" s="56">
        <f>C11+D8</f>
        <v>18825.68</v>
      </c>
    </row>
    <row r="12" spans="1:8" x14ac:dyDescent="0.25">
      <c r="A12" s="54"/>
      <c r="B12" s="44" t="s">
        <v>29</v>
      </c>
      <c r="C12" s="54"/>
      <c r="D12" s="56"/>
    </row>
    <row r="13" spans="1:8" ht="30" x14ac:dyDescent="0.25">
      <c r="A13" s="54">
        <v>1</v>
      </c>
      <c r="B13" s="43" t="s">
        <v>60</v>
      </c>
      <c r="C13" s="56">
        <v>13473.6</v>
      </c>
      <c r="D13" s="56">
        <f>C13+D11</f>
        <v>32299.279999999999</v>
      </c>
    </row>
    <row r="14" spans="1:8" x14ac:dyDescent="0.25">
      <c r="A14" s="54"/>
      <c r="B14" s="56" t="s">
        <v>33</v>
      </c>
      <c r="C14" s="56"/>
      <c r="D14" s="56"/>
    </row>
    <row r="15" spans="1:8" x14ac:dyDescent="0.25">
      <c r="A15" s="8">
        <v>1</v>
      </c>
      <c r="B15" s="6" t="s">
        <v>61</v>
      </c>
      <c r="C15" s="8">
        <v>12330</v>
      </c>
      <c r="D15" s="8"/>
    </row>
    <row r="16" spans="1:8" ht="30" x14ac:dyDescent="0.25">
      <c r="A16" s="54">
        <v>2</v>
      </c>
      <c r="B16" s="43" t="s">
        <v>62</v>
      </c>
      <c r="C16" s="54">
        <v>11697.8</v>
      </c>
      <c r="D16" s="56"/>
    </row>
    <row r="17" spans="1:4" x14ac:dyDescent="0.25">
      <c r="A17" s="54"/>
      <c r="B17" s="44" t="s">
        <v>36</v>
      </c>
      <c r="C17" s="56">
        <f>SUM(C15:C16)</f>
        <v>24027.8</v>
      </c>
      <c r="D17" s="56">
        <f>C17+D13</f>
        <v>56327.08</v>
      </c>
    </row>
    <row r="18" spans="1:4" x14ac:dyDescent="0.25">
      <c r="A18" s="54"/>
      <c r="B18" s="56" t="s">
        <v>37</v>
      </c>
      <c r="C18" s="56"/>
      <c r="D18" s="56"/>
    </row>
    <row r="19" spans="1:4" ht="30" x14ac:dyDescent="0.25">
      <c r="A19" s="54">
        <v>1</v>
      </c>
      <c r="B19" s="43" t="s">
        <v>63</v>
      </c>
      <c r="C19" s="54">
        <v>14000</v>
      </c>
      <c r="D19" s="56">
        <f>C19+D17</f>
        <v>70327.08</v>
      </c>
    </row>
    <row r="20" spans="1:4" x14ac:dyDescent="0.25">
      <c r="A20" s="54"/>
      <c r="B20" s="43"/>
      <c r="C20" s="54"/>
      <c r="D20" s="54"/>
    </row>
    <row r="21" spans="1:4" x14ac:dyDescent="0.25">
      <c r="A21" s="54"/>
      <c r="B21" s="43"/>
      <c r="C21" s="54"/>
      <c r="D21" s="56"/>
    </row>
    <row r="22" spans="1:4" x14ac:dyDescent="0.25">
      <c r="A22" s="54"/>
      <c r="B22" s="56"/>
      <c r="C22" s="56"/>
      <c r="D22" s="56"/>
    </row>
    <row r="23" spans="1:4" x14ac:dyDescent="0.25">
      <c r="A23" s="54"/>
      <c r="B23" s="43"/>
      <c r="C23" s="54"/>
      <c r="D23" s="56"/>
    </row>
    <row r="24" spans="1:4" x14ac:dyDescent="0.25">
      <c r="A24" s="54"/>
      <c r="B24" s="56"/>
      <c r="C24" s="56"/>
      <c r="D24" s="56"/>
    </row>
    <row r="25" spans="1:4" x14ac:dyDescent="0.25">
      <c r="A25" s="54"/>
      <c r="B25" s="56"/>
      <c r="C25" s="54"/>
      <c r="D25" s="54"/>
    </row>
    <row r="26" spans="1:4" x14ac:dyDescent="0.25">
      <c r="A26" s="54"/>
      <c r="B26" s="54"/>
      <c r="C26" s="54"/>
      <c r="D26" s="54"/>
    </row>
    <row r="27" spans="1:4" x14ac:dyDescent="0.25">
      <c r="A27" s="54"/>
      <c r="B27" s="56"/>
      <c r="C27" s="56"/>
      <c r="D27" s="56"/>
    </row>
    <row r="28" spans="1:4" x14ac:dyDescent="0.25">
      <c r="A28" s="65"/>
      <c r="B28" s="65"/>
      <c r="C28" s="65"/>
      <c r="D28" s="65"/>
    </row>
    <row r="29" spans="1:4" x14ac:dyDescent="0.25">
      <c r="A29" s="65"/>
      <c r="B29" s="65"/>
      <c r="C29" s="65"/>
      <c r="D29" s="65"/>
    </row>
    <row r="30" spans="1:4" x14ac:dyDescent="0.25">
      <c r="A30" s="65"/>
      <c r="B30" s="65"/>
      <c r="C30" s="65"/>
      <c r="D30" s="65"/>
    </row>
    <row r="31" spans="1:4" x14ac:dyDescent="0.25">
      <c r="A31" s="65"/>
      <c r="B31" s="65"/>
      <c r="C31" s="65"/>
      <c r="D31" s="65"/>
    </row>
    <row r="32" spans="1:4" x14ac:dyDescent="0.25">
      <c r="A32" s="65"/>
      <c r="B32" s="65"/>
      <c r="C32" s="65"/>
      <c r="D32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D16" sqref="D16"/>
    </sheetView>
  </sheetViews>
  <sheetFormatPr defaultColWidth="9" defaultRowHeight="15" x14ac:dyDescent="0.25"/>
  <cols>
    <col min="1" max="1" width="5.140625" customWidth="1"/>
    <col min="2" max="2" width="45.28515625" customWidth="1"/>
    <col min="4" max="4" width="9.5703125" customWidth="1"/>
  </cols>
  <sheetData>
    <row r="1" spans="1:4" ht="15.75" x14ac:dyDescent="0.25">
      <c r="A1" s="1"/>
      <c r="B1" s="79" t="s">
        <v>0</v>
      </c>
      <c r="C1" s="79"/>
      <c r="D1" s="79"/>
    </row>
    <row r="2" spans="1:4" ht="15.75" x14ac:dyDescent="0.25">
      <c r="A2" s="1"/>
      <c r="B2" s="80" t="s">
        <v>1</v>
      </c>
      <c r="C2" s="80"/>
      <c r="D2" s="80"/>
    </row>
    <row r="3" spans="1:4" ht="15.75" x14ac:dyDescent="0.25">
      <c r="A3" s="1"/>
      <c r="B3" s="79" t="s">
        <v>64</v>
      </c>
      <c r="C3" s="79"/>
      <c r="D3" s="79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3"/>
      <c r="B5" s="44" t="s">
        <v>20</v>
      </c>
      <c r="C5" s="43"/>
      <c r="D5" s="44"/>
    </row>
    <row r="6" spans="1:4" ht="30" x14ac:dyDescent="0.25">
      <c r="A6" s="43">
        <v>1</v>
      </c>
      <c r="B6" s="43" t="s">
        <v>65</v>
      </c>
      <c r="C6" s="43">
        <v>1700</v>
      </c>
      <c r="D6" s="44"/>
    </row>
    <row r="7" spans="1:4" ht="45" x14ac:dyDescent="0.25">
      <c r="A7" s="43">
        <v>2</v>
      </c>
      <c r="B7" s="43" t="s">
        <v>66</v>
      </c>
      <c r="C7" s="43">
        <v>1700</v>
      </c>
      <c r="D7" s="44"/>
    </row>
    <row r="8" spans="1:4" x14ac:dyDescent="0.25">
      <c r="A8" s="43"/>
      <c r="B8" s="44" t="s">
        <v>23</v>
      </c>
      <c r="C8" s="44">
        <f>SUM(C6:C7)</f>
        <v>3400</v>
      </c>
      <c r="D8" s="45">
        <f>C8</f>
        <v>3400</v>
      </c>
    </row>
    <row r="9" spans="1:4" x14ac:dyDescent="0.25">
      <c r="A9" s="43"/>
      <c r="B9" s="44" t="s">
        <v>24</v>
      </c>
      <c r="C9" s="43"/>
      <c r="D9" s="44"/>
    </row>
    <row r="10" spans="1:4" x14ac:dyDescent="0.25">
      <c r="A10" s="6">
        <v>1</v>
      </c>
      <c r="B10" s="6" t="s">
        <v>67</v>
      </c>
      <c r="C10" s="7">
        <v>17317.7</v>
      </c>
      <c r="D10" s="5"/>
    </row>
    <row r="11" spans="1:4" x14ac:dyDescent="0.25">
      <c r="A11" s="6">
        <v>2</v>
      </c>
      <c r="B11" s="6" t="s">
        <v>68</v>
      </c>
      <c r="C11" s="7">
        <v>4980</v>
      </c>
      <c r="D11" s="5"/>
    </row>
    <row r="12" spans="1:4" x14ac:dyDescent="0.25">
      <c r="A12" s="6"/>
      <c r="B12" s="5" t="s">
        <v>25</v>
      </c>
      <c r="C12" s="46">
        <f>SUM(C10:C11)</f>
        <v>22297.7</v>
      </c>
      <c r="D12" s="47">
        <f>C12+D8</f>
        <v>25697.7</v>
      </c>
    </row>
    <row r="13" spans="1:4" x14ac:dyDescent="0.25">
      <c r="A13" s="8"/>
      <c r="B13" s="5" t="s">
        <v>29</v>
      </c>
      <c r="C13" s="11"/>
      <c r="D13" s="10"/>
    </row>
    <row r="14" spans="1:4" x14ac:dyDescent="0.25">
      <c r="A14" s="8">
        <v>1</v>
      </c>
      <c r="B14" s="6" t="s">
        <v>69</v>
      </c>
      <c r="C14" s="9">
        <v>904.52</v>
      </c>
      <c r="D14" s="48">
        <f>C14+D12</f>
        <v>26602.22</v>
      </c>
    </row>
    <row r="15" spans="1:4" x14ac:dyDescent="0.25">
      <c r="A15" s="13"/>
      <c r="B15" s="14" t="s">
        <v>37</v>
      </c>
      <c r="C15" s="8"/>
      <c r="D15" s="10"/>
    </row>
    <row r="16" spans="1:4" x14ac:dyDescent="0.25">
      <c r="A16" s="15">
        <v>1</v>
      </c>
      <c r="B16" s="49" t="s">
        <v>70</v>
      </c>
      <c r="C16" s="17">
        <v>17643.04</v>
      </c>
      <c r="D16" s="50">
        <f>C16+D14</f>
        <v>44245.26</v>
      </c>
    </row>
    <row r="17" spans="1:4" x14ac:dyDescent="0.25">
      <c r="A17" s="8"/>
      <c r="B17" s="6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8"/>
      <c r="B20" s="10"/>
      <c r="C20" s="10"/>
      <c r="D20" s="10"/>
    </row>
    <row r="21" spans="1:4" x14ac:dyDescent="0.25">
      <c r="A21" s="8"/>
      <c r="B21" s="10"/>
      <c r="C21" s="8"/>
      <c r="D21" s="8"/>
    </row>
    <row r="22" spans="1:4" x14ac:dyDescent="0.25">
      <c r="A22" s="8"/>
      <c r="B22" s="51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10"/>
      <c r="C24" s="10"/>
      <c r="D24" s="10"/>
    </row>
    <row r="25" spans="1:4" x14ac:dyDescent="0.25">
      <c r="A25" s="8"/>
      <c r="B25" s="10"/>
      <c r="C25" s="8"/>
      <c r="D25" s="8"/>
    </row>
    <row r="26" spans="1:4" x14ac:dyDescent="0.25">
      <c r="A26" s="8"/>
      <c r="B26" s="6"/>
      <c r="C26" s="8"/>
      <c r="D26" s="8"/>
    </row>
    <row r="27" spans="1:4" x14ac:dyDescent="0.25">
      <c r="A27" s="8"/>
      <c r="B27" s="6"/>
      <c r="C27" s="8"/>
      <c r="D27" s="8"/>
    </row>
    <row r="28" spans="1:4" x14ac:dyDescent="0.25">
      <c r="A28" s="8"/>
      <c r="B28" s="10"/>
      <c r="C28" s="10"/>
      <c r="D28" s="10"/>
    </row>
    <row r="29" spans="1:4" x14ac:dyDescent="0.25">
      <c r="A29" s="8"/>
      <c r="B29" s="10"/>
      <c r="C29" s="8"/>
      <c r="D29" s="8"/>
    </row>
    <row r="30" spans="1:4" x14ac:dyDescent="0.25">
      <c r="A30" s="8"/>
      <c r="B30" s="6"/>
      <c r="C30" s="8"/>
      <c r="D30" s="8"/>
    </row>
    <row r="31" spans="1:4" x14ac:dyDescent="0.25">
      <c r="A31" s="8"/>
      <c r="B31" s="6"/>
      <c r="C31" s="8"/>
      <c r="D31" s="10"/>
    </row>
    <row r="32" spans="1:4" x14ac:dyDescent="0.25">
      <c r="A32" s="8"/>
      <c r="B32" s="10"/>
      <c r="C32" s="10"/>
      <c r="D32" s="10"/>
    </row>
    <row r="33" spans="1:4" x14ac:dyDescent="0.25">
      <c r="A33" s="8"/>
      <c r="B33" s="8"/>
      <c r="C33" s="8"/>
      <c r="D33" s="8"/>
    </row>
    <row r="34" spans="1:4" x14ac:dyDescent="0.25">
      <c r="A34" s="8"/>
      <c r="B34" s="10"/>
      <c r="C34" s="10"/>
      <c r="D34" s="10"/>
    </row>
    <row r="35" spans="1:4" x14ac:dyDescent="0.25">
      <c r="A35" s="8"/>
      <c r="B35" s="10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10"/>
      <c r="C37" s="10"/>
      <c r="D37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topLeftCell="A13" workbookViewId="0">
      <selection activeCell="D37" sqref="D37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12.28515625" customWidth="1"/>
    <col min="4" max="4" width="12.7109375" customWidth="1"/>
  </cols>
  <sheetData>
    <row r="1" spans="1:8" ht="15.95" customHeight="1" x14ac:dyDescent="0.35">
      <c r="A1" s="1"/>
      <c r="B1" s="79" t="s">
        <v>71</v>
      </c>
      <c r="C1" s="79"/>
      <c r="D1" s="79"/>
      <c r="E1" s="38"/>
      <c r="F1" s="38"/>
      <c r="G1" s="38"/>
      <c r="H1" s="38"/>
    </row>
    <row r="2" spans="1:8" ht="15.95" customHeight="1" x14ac:dyDescent="0.25">
      <c r="A2" s="1"/>
      <c r="B2" s="80" t="s">
        <v>1</v>
      </c>
      <c r="C2" s="80"/>
      <c r="D2" s="80"/>
      <c r="E2" s="1"/>
      <c r="F2" s="1"/>
      <c r="G2" s="1"/>
      <c r="H2" s="1"/>
    </row>
    <row r="3" spans="1:8" ht="15.95" customHeight="1" x14ac:dyDescent="0.25">
      <c r="A3" s="1"/>
      <c r="B3" s="79" t="s">
        <v>72</v>
      </c>
      <c r="C3" s="79"/>
      <c r="D3" s="79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39" t="s">
        <v>11</v>
      </c>
      <c r="C5" s="4"/>
      <c r="D5" s="2"/>
      <c r="E5" s="1"/>
      <c r="F5" s="1"/>
      <c r="G5" s="1"/>
      <c r="H5" s="1"/>
    </row>
    <row r="6" spans="1:8" s="1" customFormat="1" x14ac:dyDescent="0.25">
      <c r="A6" s="6">
        <v>1</v>
      </c>
      <c r="B6" s="6" t="s">
        <v>73</v>
      </c>
      <c r="C6" s="6">
        <v>50355.42</v>
      </c>
      <c r="D6" s="5"/>
    </row>
    <row r="7" spans="1:8" s="1" customFormat="1" x14ac:dyDescent="0.25">
      <c r="A7" s="6">
        <v>2</v>
      </c>
      <c r="B7" s="6" t="s">
        <v>74</v>
      </c>
      <c r="C7" s="6">
        <v>57816.6</v>
      </c>
      <c r="D7" s="40"/>
    </row>
    <row r="8" spans="1:8" s="37" customFormat="1" x14ac:dyDescent="0.25">
      <c r="A8" s="10"/>
      <c r="B8" s="5" t="s">
        <v>13</v>
      </c>
      <c r="C8" s="10">
        <f>SUM(C6:C7)</f>
        <v>108172.01999999999</v>
      </c>
      <c r="D8" s="41">
        <f>C8</f>
        <v>108172.01999999999</v>
      </c>
    </row>
    <row r="9" spans="1:8" x14ac:dyDescent="0.25">
      <c r="A9" s="8"/>
      <c r="B9" s="5" t="s">
        <v>14</v>
      </c>
      <c r="C9" s="8"/>
      <c r="D9" s="41"/>
    </row>
    <row r="10" spans="1:8" x14ac:dyDescent="0.25">
      <c r="A10" s="8">
        <v>1</v>
      </c>
      <c r="B10" s="6" t="s">
        <v>75</v>
      </c>
      <c r="C10" s="8">
        <v>4302.8</v>
      </c>
      <c r="D10" s="41"/>
    </row>
    <row r="11" spans="1:8" s="37" customFormat="1" x14ac:dyDescent="0.25">
      <c r="A11" s="8">
        <v>2</v>
      </c>
      <c r="B11" s="6" t="s">
        <v>76</v>
      </c>
      <c r="C11" s="8">
        <v>4708.3</v>
      </c>
      <c r="D11" s="41"/>
    </row>
    <row r="12" spans="1:8" x14ac:dyDescent="0.25">
      <c r="A12" s="8"/>
      <c r="B12" s="5" t="s">
        <v>16</v>
      </c>
      <c r="C12" s="10">
        <f>SUM(C10:C11)</f>
        <v>9011.1</v>
      </c>
      <c r="D12" s="41">
        <f>C12+D8</f>
        <v>117183.12</v>
      </c>
    </row>
    <row r="13" spans="1:8" x14ac:dyDescent="0.25">
      <c r="A13" s="10"/>
      <c r="B13" s="5" t="s">
        <v>17</v>
      </c>
      <c r="C13" s="10"/>
      <c r="D13" s="41"/>
    </row>
    <row r="14" spans="1:8" x14ac:dyDescent="0.25">
      <c r="A14" s="10">
        <v>1</v>
      </c>
      <c r="B14" s="6" t="s">
        <v>77</v>
      </c>
      <c r="C14" s="8">
        <v>1578.4</v>
      </c>
      <c r="D14" s="41"/>
    </row>
    <row r="15" spans="1:8" x14ac:dyDescent="0.25">
      <c r="A15" s="8">
        <v>2</v>
      </c>
      <c r="B15" s="6" t="s">
        <v>78</v>
      </c>
      <c r="C15" s="8">
        <v>3643.1</v>
      </c>
      <c r="D15" s="8"/>
    </row>
    <row r="16" spans="1:8" x14ac:dyDescent="0.25">
      <c r="A16" s="8"/>
      <c r="B16" s="5" t="s">
        <v>19</v>
      </c>
      <c r="C16" s="10">
        <f>SUM(C14:C15)</f>
        <v>5221.5</v>
      </c>
      <c r="D16" s="41">
        <f>C16+D12</f>
        <v>122404.62</v>
      </c>
    </row>
    <row r="17" spans="1:4" x14ac:dyDescent="0.25">
      <c r="A17" s="8"/>
      <c r="B17" s="5" t="s">
        <v>20</v>
      </c>
      <c r="C17" s="8"/>
      <c r="D17" s="8"/>
    </row>
    <row r="18" spans="1:4" x14ac:dyDescent="0.25">
      <c r="A18" s="8">
        <v>1</v>
      </c>
      <c r="B18" s="6" t="s">
        <v>79</v>
      </c>
      <c r="C18" s="10">
        <v>17188.099999999999</v>
      </c>
      <c r="D18" s="41">
        <f>C18+D16</f>
        <v>139592.72</v>
      </c>
    </row>
    <row r="19" spans="1:4" x14ac:dyDescent="0.25">
      <c r="A19" s="8"/>
      <c r="B19" s="5" t="s">
        <v>24</v>
      </c>
      <c r="C19" s="10"/>
      <c r="D19" s="10"/>
    </row>
    <row r="20" spans="1:4" ht="30" x14ac:dyDescent="0.25">
      <c r="A20" s="8">
        <v>1</v>
      </c>
      <c r="B20" s="6" t="s">
        <v>80</v>
      </c>
      <c r="C20" s="8">
        <v>2644</v>
      </c>
      <c r="D20" s="41">
        <f>C20+D18</f>
        <v>142236.72</v>
      </c>
    </row>
    <row r="21" spans="1:4" x14ac:dyDescent="0.25">
      <c r="A21" s="8"/>
      <c r="B21" s="5" t="s">
        <v>26</v>
      </c>
      <c r="C21" s="8"/>
      <c r="D21" s="8"/>
    </row>
    <row r="22" spans="1:4" ht="15" customHeight="1" x14ac:dyDescent="0.25">
      <c r="A22" s="8">
        <v>1</v>
      </c>
      <c r="B22" s="6" t="s">
        <v>81</v>
      </c>
      <c r="C22" s="10">
        <v>7760.4</v>
      </c>
      <c r="D22" s="41">
        <f>C22+D20</f>
        <v>149997.12</v>
      </c>
    </row>
    <row r="23" spans="1:4" x14ac:dyDescent="0.25">
      <c r="A23" s="8"/>
      <c r="B23" s="5" t="s">
        <v>29</v>
      </c>
      <c r="C23" s="8"/>
      <c r="D23" s="8"/>
    </row>
    <row r="24" spans="1:4" x14ac:dyDescent="0.25">
      <c r="A24" s="8">
        <v>1</v>
      </c>
      <c r="B24" s="6" t="s">
        <v>82</v>
      </c>
      <c r="C24" s="10">
        <v>23002.799999999999</v>
      </c>
      <c r="D24" s="41">
        <f>C24+D22</f>
        <v>172999.91999999998</v>
      </c>
    </row>
    <row r="25" spans="1:4" x14ac:dyDescent="0.25">
      <c r="A25" s="8"/>
      <c r="B25" s="5" t="s">
        <v>37</v>
      </c>
      <c r="C25" s="8"/>
      <c r="D25" s="8"/>
    </row>
    <row r="26" spans="1:4" x14ac:dyDescent="0.25">
      <c r="A26" s="8">
        <v>1</v>
      </c>
      <c r="B26" s="42" t="s">
        <v>83</v>
      </c>
      <c r="C26" s="20">
        <v>5657.72</v>
      </c>
      <c r="D26" s="10"/>
    </row>
    <row r="27" spans="1:4" x14ac:dyDescent="0.25">
      <c r="A27" s="8">
        <v>2</v>
      </c>
      <c r="B27" s="42" t="s">
        <v>84</v>
      </c>
      <c r="C27" s="8">
        <v>2566.3000000000002</v>
      </c>
      <c r="D27" s="8"/>
    </row>
    <row r="28" spans="1:4" x14ac:dyDescent="0.25">
      <c r="A28" s="8">
        <v>3</v>
      </c>
      <c r="B28" s="42" t="s">
        <v>85</v>
      </c>
      <c r="C28" s="8">
        <v>10958.11</v>
      </c>
      <c r="D28" s="8"/>
    </row>
    <row r="29" spans="1:4" x14ac:dyDescent="0.25">
      <c r="A29" s="8"/>
      <c r="B29" s="5" t="s">
        <v>39</v>
      </c>
      <c r="C29" s="10">
        <f>SUM(C26:C28)</f>
        <v>19182.13</v>
      </c>
      <c r="D29" s="41">
        <f>C29+D24</f>
        <v>192182.05</v>
      </c>
    </row>
    <row r="30" spans="1:4" x14ac:dyDescent="0.25">
      <c r="A30" s="8"/>
      <c r="B30" s="5" t="s">
        <v>87</v>
      </c>
      <c r="C30" s="8"/>
      <c r="D30" s="8"/>
    </row>
    <row r="31" spans="1:4" x14ac:dyDescent="0.25">
      <c r="A31" s="8">
        <v>1</v>
      </c>
      <c r="B31" s="75" t="s">
        <v>126</v>
      </c>
      <c r="C31" s="8">
        <v>4721.43</v>
      </c>
      <c r="D31" s="8"/>
    </row>
    <row r="32" spans="1:4" ht="30" x14ac:dyDescent="0.25">
      <c r="A32" s="8">
        <v>2</v>
      </c>
      <c r="B32" s="75" t="s">
        <v>127</v>
      </c>
      <c r="C32" s="8">
        <v>18384.88</v>
      </c>
      <c r="D32" s="8"/>
    </row>
    <row r="33" spans="1:4" ht="30" x14ac:dyDescent="0.25">
      <c r="A33" s="8">
        <v>3</v>
      </c>
      <c r="B33" s="75" t="s">
        <v>128</v>
      </c>
      <c r="C33" s="76">
        <v>36941.300000000003</v>
      </c>
      <c r="D33" s="10"/>
    </row>
    <row r="34" spans="1:4" x14ac:dyDescent="0.25">
      <c r="A34" s="8"/>
      <c r="B34" s="5" t="s">
        <v>122</v>
      </c>
      <c r="C34" s="10">
        <f>SUM(C31:C33)</f>
        <v>60047.61</v>
      </c>
      <c r="D34" s="41">
        <f>C34+D29</f>
        <v>252229.65999999997</v>
      </c>
    </row>
    <row r="35" spans="1:4" x14ac:dyDescent="0.25">
      <c r="A35" s="8"/>
      <c r="B35" s="5" t="s">
        <v>88</v>
      </c>
      <c r="C35" s="10"/>
      <c r="D35" s="10"/>
    </row>
    <row r="36" spans="1:4" ht="30" x14ac:dyDescent="0.25">
      <c r="A36" s="8">
        <v>1</v>
      </c>
      <c r="B36" s="77" t="s">
        <v>132</v>
      </c>
      <c r="C36" s="10">
        <v>4747.8</v>
      </c>
      <c r="D36" s="41">
        <f>C36+D34</f>
        <v>256977.45999999996</v>
      </c>
    </row>
    <row r="37" spans="1:4" x14ac:dyDescent="0.25">
      <c r="A37" s="8"/>
      <c r="B37" s="5"/>
      <c r="C37" s="8"/>
      <c r="D37" s="8"/>
    </row>
    <row r="38" spans="1:4" x14ac:dyDescent="0.25">
      <c r="A38" s="8"/>
      <c r="B38" s="6"/>
      <c r="C38" s="8"/>
      <c r="D38" s="10"/>
    </row>
    <row r="39" spans="1:4" x14ac:dyDescent="0.25">
      <c r="A39" s="8"/>
      <c r="B39" s="5"/>
      <c r="C39" s="10"/>
      <c r="D39" s="10"/>
    </row>
    <row r="40" spans="1:4" x14ac:dyDescent="0.25">
      <c r="A40" s="8"/>
      <c r="B40" s="6"/>
      <c r="C40" s="8"/>
      <c r="D40" s="8"/>
    </row>
    <row r="41" spans="1:4" x14ac:dyDescent="0.25">
      <c r="A41" s="8"/>
      <c r="B41" s="5"/>
      <c r="C41" s="10"/>
      <c r="D41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workbookViewId="0">
      <selection activeCell="M19" sqref="M19"/>
    </sheetView>
  </sheetViews>
  <sheetFormatPr defaultColWidth="9"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710937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.4257812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8.75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1" customFormat="1" ht="20.25" customHeight="1" x14ac:dyDescent="0.25">
      <c r="A3" s="3"/>
      <c r="B3" s="24" t="s">
        <v>6</v>
      </c>
      <c r="C3" s="24" t="s">
        <v>11</v>
      </c>
      <c r="D3" s="24" t="s">
        <v>14</v>
      </c>
      <c r="E3" s="24" t="s">
        <v>17</v>
      </c>
      <c r="F3" s="24" t="s">
        <v>20</v>
      </c>
      <c r="G3" s="24" t="s">
        <v>24</v>
      </c>
      <c r="H3" s="24" t="s">
        <v>26</v>
      </c>
      <c r="I3" s="24" t="s">
        <v>29</v>
      </c>
      <c r="J3" s="24" t="s">
        <v>33</v>
      </c>
      <c r="K3" s="24" t="s">
        <v>37</v>
      </c>
      <c r="L3" s="24" t="s">
        <v>87</v>
      </c>
      <c r="M3" s="24" t="s">
        <v>88</v>
      </c>
      <c r="N3" s="36" t="s">
        <v>89</v>
      </c>
    </row>
    <row r="4" spans="1:14" ht="39.75" customHeight="1" x14ac:dyDescent="0.35">
      <c r="A4" s="25" t="s">
        <v>90</v>
      </c>
      <c r="B4" s="26">
        <f>B5+B6+B7</f>
        <v>113338.33</v>
      </c>
      <c r="C4" s="26">
        <f t="shared" ref="C4:N4" si="0">C5+C6+C7</f>
        <v>122848.33</v>
      </c>
      <c r="D4" s="26">
        <f t="shared" si="0"/>
        <v>102838.33</v>
      </c>
      <c r="E4" s="26">
        <f t="shared" si="0"/>
        <v>102838.33</v>
      </c>
      <c r="F4" s="26">
        <f t="shared" si="0"/>
        <v>102838.33</v>
      </c>
      <c r="G4" s="26">
        <f t="shared" si="0"/>
        <v>102838.33</v>
      </c>
      <c r="H4" s="26">
        <f t="shared" si="0"/>
        <v>113134</v>
      </c>
      <c r="I4" s="26">
        <f t="shared" si="0"/>
        <v>113134</v>
      </c>
      <c r="J4" s="26">
        <f t="shared" si="0"/>
        <v>113134</v>
      </c>
      <c r="K4" s="26">
        <f t="shared" si="0"/>
        <v>113134</v>
      </c>
      <c r="L4" s="26">
        <f t="shared" si="0"/>
        <v>113134</v>
      </c>
      <c r="M4" s="26">
        <f t="shared" si="0"/>
        <v>116949</v>
      </c>
      <c r="N4" s="26">
        <f t="shared" si="0"/>
        <v>1330158.9800000002</v>
      </c>
    </row>
    <row r="5" spans="1:14" ht="39" customHeight="1" x14ac:dyDescent="0.35">
      <c r="A5" s="25" t="s">
        <v>91</v>
      </c>
      <c r="B5" s="27">
        <v>66744.320000000007</v>
      </c>
      <c r="C5" s="27">
        <v>66744.320000000007</v>
      </c>
      <c r="D5" s="27">
        <v>66744.320000000007</v>
      </c>
      <c r="E5" s="27">
        <v>66744.320000000007</v>
      </c>
      <c r="F5" s="27">
        <v>66744.320000000007</v>
      </c>
      <c r="G5" s="27">
        <v>66744.320000000007</v>
      </c>
      <c r="H5" s="27">
        <v>73371.42</v>
      </c>
      <c r="I5" s="27">
        <v>73371.42</v>
      </c>
      <c r="J5" s="27">
        <v>73371.42</v>
      </c>
      <c r="K5" s="27">
        <v>73371.42</v>
      </c>
      <c r="L5" s="27">
        <v>73371.42</v>
      </c>
      <c r="M5" s="27">
        <v>73371.42</v>
      </c>
      <c r="N5" s="27">
        <f t="shared" ref="N5:N23" si="1">SUM(B5:M5)</f>
        <v>840694.44000000018</v>
      </c>
    </row>
    <row r="6" spans="1:14" ht="44.25" customHeight="1" x14ac:dyDescent="0.35">
      <c r="A6" s="25" t="s">
        <v>92</v>
      </c>
      <c r="B6" s="27">
        <v>36094.01</v>
      </c>
      <c r="C6" s="27">
        <v>36094.01</v>
      </c>
      <c r="D6" s="27">
        <v>36094.01</v>
      </c>
      <c r="E6" s="27">
        <v>36094.01</v>
      </c>
      <c r="F6" s="27">
        <v>36094.01</v>
      </c>
      <c r="G6" s="27">
        <v>36094.01</v>
      </c>
      <c r="H6" s="27">
        <v>39762.58</v>
      </c>
      <c r="I6" s="27">
        <v>39762.58</v>
      </c>
      <c r="J6" s="27">
        <v>39762.58</v>
      </c>
      <c r="K6" s="27">
        <v>39762.58</v>
      </c>
      <c r="L6" s="27">
        <v>39762.58</v>
      </c>
      <c r="M6" s="27">
        <v>39762.58</v>
      </c>
      <c r="N6" s="27">
        <f t="shared" si="1"/>
        <v>455139.5400000001</v>
      </c>
    </row>
    <row r="7" spans="1:14" ht="21" x14ac:dyDescent="0.35">
      <c r="A7" s="25" t="s">
        <v>93</v>
      </c>
      <c r="B7" s="27">
        <v>10500</v>
      </c>
      <c r="C7" s="27">
        <v>20010</v>
      </c>
      <c r="D7" s="27"/>
      <c r="E7" s="27"/>
      <c r="F7" s="27"/>
      <c r="G7" s="27"/>
      <c r="H7" s="27"/>
      <c r="I7" s="27"/>
      <c r="J7" s="27"/>
      <c r="K7" s="27"/>
      <c r="L7" s="27"/>
      <c r="M7" s="27">
        <f>13815-10000</f>
        <v>3815</v>
      </c>
      <c r="N7" s="27">
        <f t="shared" si="1"/>
        <v>34325</v>
      </c>
    </row>
    <row r="8" spans="1:14" ht="42" x14ac:dyDescent="0.35">
      <c r="A8" s="28" t="s">
        <v>94</v>
      </c>
      <c r="B8" s="26">
        <f>B9+B10+B11+B12+B13</f>
        <v>110153.65</v>
      </c>
      <c r="C8" s="26">
        <f t="shared" ref="C8:M8" si="2">C9+C10+C11+C12+C13</f>
        <v>97377.81</v>
      </c>
      <c r="D8" s="26">
        <f t="shared" si="2"/>
        <v>109974.24</v>
      </c>
      <c r="E8" s="26">
        <f t="shared" si="2"/>
        <v>154906.03</v>
      </c>
      <c r="F8" s="26">
        <f t="shared" si="2"/>
        <v>90769.19</v>
      </c>
      <c r="G8" s="26">
        <f t="shared" si="2"/>
        <v>83556.070000000007</v>
      </c>
      <c r="H8" s="26">
        <f t="shared" si="2"/>
        <v>101396.77</v>
      </c>
      <c r="I8" s="26">
        <f t="shared" si="2"/>
        <v>246930.69</v>
      </c>
      <c r="J8" s="26">
        <f t="shared" si="2"/>
        <v>108241.05</v>
      </c>
      <c r="K8" s="26">
        <f t="shared" si="2"/>
        <v>97345.17</v>
      </c>
      <c r="L8" s="26">
        <f t="shared" si="2"/>
        <v>248083.62</v>
      </c>
      <c r="M8" s="26">
        <f t="shared" si="2"/>
        <v>77695.94</v>
      </c>
      <c r="N8" s="26">
        <f t="shared" si="1"/>
        <v>1526430.23</v>
      </c>
    </row>
    <row r="9" spans="1:14" ht="40.5" customHeight="1" x14ac:dyDescent="0.35">
      <c r="A9" s="25" t="s">
        <v>95</v>
      </c>
      <c r="B9" s="27">
        <v>4587.5200000000004</v>
      </c>
      <c r="C9" s="27">
        <v>3094.92</v>
      </c>
      <c r="D9" s="27">
        <v>4163.72</v>
      </c>
      <c r="E9" s="27">
        <v>7712.42</v>
      </c>
      <c r="F9" s="27">
        <v>4243.8</v>
      </c>
      <c r="G9" s="27">
        <v>2158.92</v>
      </c>
      <c r="H9" s="27">
        <v>18658.919999999998</v>
      </c>
      <c r="I9" s="27">
        <v>5478.92</v>
      </c>
      <c r="J9" s="27">
        <v>6642.88</v>
      </c>
      <c r="K9" s="27">
        <v>2988.92</v>
      </c>
      <c r="L9" s="27">
        <v>4905.4399999999996</v>
      </c>
      <c r="M9" s="27">
        <v>2158.92</v>
      </c>
      <c r="N9" s="26">
        <f t="shared" si="1"/>
        <v>66795.3</v>
      </c>
    </row>
    <row r="10" spans="1:14" ht="45.75" customHeight="1" x14ac:dyDescent="0.35">
      <c r="A10" s="25" t="s">
        <v>96</v>
      </c>
      <c r="B10" s="29">
        <v>28627</v>
      </c>
      <c r="C10" s="27">
        <v>20187</v>
      </c>
      <c r="D10" s="27">
        <v>19107</v>
      </c>
      <c r="E10" s="27">
        <v>19107</v>
      </c>
      <c r="F10" s="27">
        <v>24867</v>
      </c>
      <c r="G10" s="27">
        <v>19107</v>
      </c>
      <c r="H10" s="27">
        <v>22077</v>
      </c>
      <c r="I10" s="27">
        <v>26277</v>
      </c>
      <c r="J10" s="27">
        <v>25519.1</v>
      </c>
      <c r="K10" s="27">
        <v>23037</v>
      </c>
      <c r="L10" s="27">
        <f>26811.4-22077</f>
        <v>4734.4000000000015</v>
      </c>
      <c r="M10" s="27">
        <v>1660</v>
      </c>
      <c r="N10" s="26">
        <f t="shared" si="1"/>
        <v>234306.5</v>
      </c>
    </row>
    <row r="11" spans="1:14" ht="45.75" customHeight="1" x14ac:dyDescent="0.35">
      <c r="A11" s="30" t="s">
        <v>97</v>
      </c>
      <c r="B11" s="29">
        <v>1655.7</v>
      </c>
      <c r="C11" s="27"/>
      <c r="D11" s="27"/>
      <c r="E11" s="27"/>
      <c r="F11" s="27"/>
      <c r="G11" s="27">
        <v>3410.6</v>
      </c>
      <c r="H11" s="27"/>
      <c r="I11" s="27"/>
      <c r="J11" s="27"/>
      <c r="K11" s="27">
        <f>3533.3</f>
        <v>3533.3</v>
      </c>
      <c r="L11" s="27">
        <v>9692.4</v>
      </c>
      <c r="M11" s="27"/>
      <c r="N11" s="26">
        <f t="shared" si="1"/>
        <v>18292</v>
      </c>
    </row>
    <row r="12" spans="1:14" ht="45.75" customHeight="1" x14ac:dyDescent="0.35">
      <c r="A12" s="30" t="s">
        <v>98</v>
      </c>
      <c r="B12" s="29">
        <v>69939.53</v>
      </c>
      <c r="C12" s="29">
        <v>69939.53</v>
      </c>
      <c r="D12" s="27">
        <v>86109.75</v>
      </c>
      <c r="E12" s="27">
        <v>120759.53</v>
      </c>
      <c r="F12" s="27">
        <v>58285.8</v>
      </c>
      <c r="G12" s="27">
        <f>69939.53-11653.75</f>
        <v>58285.78</v>
      </c>
      <c r="H12" s="27">
        <v>58285.78</v>
      </c>
      <c r="I12" s="27">
        <v>211612.17</v>
      </c>
      <c r="J12" s="27">
        <v>69939.53</v>
      </c>
      <c r="K12" s="27">
        <v>58285.69</v>
      </c>
      <c r="L12" s="27">
        <v>222611.84</v>
      </c>
      <c r="M12" s="27">
        <v>70302.55</v>
      </c>
      <c r="N12" s="26">
        <f t="shared" si="1"/>
        <v>1154357.4800000002</v>
      </c>
    </row>
    <row r="13" spans="1:14" ht="31.5" customHeight="1" x14ac:dyDescent="0.35">
      <c r="A13" s="31" t="s">
        <v>99</v>
      </c>
      <c r="B13" s="27">
        <v>5343.9</v>
      </c>
      <c r="C13" s="27">
        <v>4156.3599999999997</v>
      </c>
      <c r="D13" s="27">
        <v>593.77</v>
      </c>
      <c r="E13" s="27">
        <v>7327.08</v>
      </c>
      <c r="F13" s="27">
        <v>3372.59</v>
      </c>
      <c r="G13" s="27">
        <v>593.77</v>
      </c>
      <c r="H13" s="27">
        <v>2375.0700000000002</v>
      </c>
      <c r="I13" s="27">
        <v>3562.6</v>
      </c>
      <c r="J13" s="27">
        <v>6139.54</v>
      </c>
      <c r="K13" s="27">
        <v>9500.26</v>
      </c>
      <c r="L13" s="27">
        <v>6139.54</v>
      </c>
      <c r="M13" s="27">
        <v>3574.47</v>
      </c>
      <c r="N13" s="27">
        <f t="shared" si="1"/>
        <v>52678.950000000004</v>
      </c>
    </row>
    <row r="14" spans="1:14" ht="23.25" customHeight="1" x14ac:dyDescent="0.35">
      <c r="A14" s="28" t="s">
        <v>100</v>
      </c>
      <c r="B14" s="26">
        <f>B15+B16+B17</f>
        <v>0</v>
      </c>
      <c r="C14" s="26">
        <f t="shared" ref="C14:M14" si="3">C15+C16+C17</f>
        <v>108172.02</v>
      </c>
      <c r="D14" s="26">
        <f t="shared" si="3"/>
        <v>13435.92</v>
      </c>
      <c r="E14" s="26">
        <f t="shared" si="3"/>
        <v>5221.5</v>
      </c>
      <c r="F14" s="26">
        <f t="shared" si="3"/>
        <v>20588.099999999999</v>
      </c>
      <c r="G14" s="26">
        <f t="shared" si="3"/>
        <v>28186.7</v>
      </c>
      <c r="H14" s="26">
        <f t="shared" si="3"/>
        <v>18916.16</v>
      </c>
      <c r="I14" s="26">
        <f t="shared" si="3"/>
        <v>37380.92</v>
      </c>
      <c r="J14" s="26">
        <f t="shared" si="3"/>
        <v>24027.8</v>
      </c>
      <c r="K14" s="26">
        <f t="shared" si="3"/>
        <v>50825.17</v>
      </c>
      <c r="L14" s="26">
        <f t="shared" si="3"/>
        <v>60047.61</v>
      </c>
      <c r="M14" s="26">
        <f t="shared" si="3"/>
        <v>4747.8</v>
      </c>
      <c r="N14" s="26">
        <f t="shared" si="1"/>
        <v>371549.69999999995</v>
      </c>
    </row>
    <row r="15" spans="1:14" ht="42" customHeight="1" x14ac:dyDescent="0.35">
      <c r="A15" s="25" t="s">
        <v>101</v>
      </c>
      <c r="B15" s="27"/>
      <c r="C15" s="27">
        <v>108172.02</v>
      </c>
      <c r="D15" s="27">
        <v>9011</v>
      </c>
      <c r="E15" s="27">
        <v>5221.5</v>
      </c>
      <c r="F15" s="27">
        <v>17188.099999999999</v>
      </c>
      <c r="G15" s="27">
        <v>2644</v>
      </c>
      <c r="H15" s="27">
        <v>7760.4</v>
      </c>
      <c r="I15" s="27">
        <v>23002.799999999999</v>
      </c>
      <c r="J15" s="27"/>
      <c r="K15" s="27">
        <v>19182.13</v>
      </c>
      <c r="L15" s="27">
        <v>60047.61</v>
      </c>
      <c r="M15" s="27">
        <v>4747.8</v>
      </c>
      <c r="N15" s="27">
        <f t="shared" si="1"/>
        <v>256977.36</v>
      </c>
    </row>
    <row r="16" spans="1:14" ht="40.5" customHeight="1" x14ac:dyDescent="0.35">
      <c r="A16" s="25" t="s">
        <v>102</v>
      </c>
      <c r="B16" s="27"/>
      <c r="C16" s="27"/>
      <c r="D16" s="27">
        <v>4424.92</v>
      </c>
      <c r="E16" s="27"/>
      <c r="F16" s="27"/>
      <c r="G16" s="27">
        <v>3245</v>
      </c>
      <c r="H16" s="27">
        <f>11155.76</f>
        <v>11155.76</v>
      </c>
      <c r="I16" s="27">
        <v>13473.6</v>
      </c>
      <c r="J16" s="27">
        <f>11697.8+12330</f>
        <v>24027.8</v>
      </c>
      <c r="K16" s="27">
        <v>14000</v>
      </c>
      <c r="L16" s="27"/>
      <c r="M16" s="27"/>
      <c r="N16" s="27">
        <f t="shared" si="1"/>
        <v>70327.08</v>
      </c>
    </row>
    <row r="17" spans="1:14" ht="40.5" customHeight="1" x14ac:dyDescent="0.35">
      <c r="A17" s="30" t="s">
        <v>103</v>
      </c>
      <c r="B17" s="27"/>
      <c r="C17" s="27"/>
      <c r="D17" s="27"/>
      <c r="E17" s="27"/>
      <c r="F17" s="27">
        <v>3400</v>
      </c>
      <c r="G17" s="27">
        <v>22297.7</v>
      </c>
      <c r="H17" s="27"/>
      <c r="I17" s="27">
        <v>904.52</v>
      </c>
      <c r="J17" s="27"/>
      <c r="K17" s="27">
        <v>17643.04</v>
      </c>
      <c r="L17" s="27"/>
      <c r="M17" s="27"/>
      <c r="N17" s="27">
        <f t="shared" si="1"/>
        <v>44245.26</v>
      </c>
    </row>
    <row r="18" spans="1:14" ht="40.5" customHeight="1" x14ac:dyDescent="0.35">
      <c r="A18" s="32" t="s">
        <v>104</v>
      </c>
      <c r="B18" s="27"/>
      <c r="C18" s="27"/>
      <c r="D18" s="27"/>
      <c r="E18" s="27">
        <v>712.15</v>
      </c>
      <c r="F18" s="27">
        <v>8144.2</v>
      </c>
      <c r="G18" s="27">
        <v>21583.84</v>
      </c>
      <c r="H18" s="27"/>
      <c r="I18" s="27">
        <v>17282.400000000001</v>
      </c>
      <c r="J18" s="27"/>
      <c r="K18" s="27">
        <v>3965.8</v>
      </c>
      <c r="L18" s="27"/>
      <c r="M18" s="27">
        <v>10000</v>
      </c>
      <c r="N18" s="26">
        <f t="shared" si="1"/>
        <v>61688.390000000007</v>
      </c>
    </row>
    <row r="19" spans="1:14" ht="40.5" customHeight="1" x14ac:dyDescent="0.35">
      <c r="A19" s="28" t="s">
        <v>105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40.5" customHeight="1" x14ac:dyDescent="0.35">
      <c r="A20" s="25" t="s">
        <v>106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5"/>
        <v>0</v>
      </c>
    </row>
    <row r="21" spans="1:14" ht="40.5" customHeight="1" x14ac:dyDescent="0.35">
      <c r="A21" s="25" t="s">
        <v>107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40.5" customHeight="1" x14ac:dyDescent="0.35">
      <c r="A22" s="30" t="s">
        <v>108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9.75" customHeight="1" x14ac:dyDescent="0.35">
      <c r="A23" s="28" t="s">
        <v>109</v>
      </c>
      <c r="B23" s="26">
        <v>57989.05</v>
      </c>
      <c r="C23" s="26">
        <v>57989.05</v>
      </c>
      <c r="D23" s="26">
        <v>57989.05</v>
      </c>
      <c r="E23" s="26">
        <v>57989.05</v>
      </c>
      <c r="F23" s="26">
        <v>57989.05</v>
      </c>
      <c r="G23" s="26">
        <v>57989.05</v>
      </c>
      <c r="H23" s="26">
        <v>63908.46</v>
      </c>
      <c r="I23" s="26">
        <v>63908.46</v>
      </c>
      <c r="J23" s="26">
        <v>63908.46</v>
      </c>
      <c r="K23" s="26">
        <v>63908.46</v>
      </c>
      <c r="L23" s="26">
        <v>63908.46</v>
      </c>
      <c r="M23" s="26">
        <v>63908.46</v>
      </c>
      <c r="N23" s="26">
        <f t="shared" si="1"/>
        <v>731385.05999999994</v>
      </c>
    </row>
    <row r="24" spans="1:14" ht="22.5" customHeight="1" x14ac:dyDescent="0.35">
      <c r="A24" s="28" t="s">
        <v>110</v>
      </c>
      <c r="B24" s="26">
        <f>B4+B8+B14+B23+B18+B19</f>
        <v>281481.03000000003</v>
      </c>
      <c r="C24" s="26">
        <f t="shared" ref="C24:N24" si="6">C4+C8+C14+C23+C18+C19</f>
        <v>386387.21</v>
      </c>
      <c r="D24" s="26">
        <f t="shared" si="6"/>
        <v>284237.53999999998</v>
      </c>
      <c r="E24" s="26">
        <f t="shared" si="6"/>
        <v>321667.06</v>
      </c>
      <c r="F24" s="26">
        <f t="shared" si="6"/>
        <v>280328.87</v>
      </c>
      <c r="G24" s="26">
        <f t="shared" si="6"/>
        <v>294153.99</v>
      </c>
      <c r="H24" s="26">
        <f t="shared" si="6"/>
        <v>297355.39</v>
      </c>
      <c r="I24" s="26">
        <f t="shared" si="6"/>
        <v>478636.47</v>
      </c>
      <c r="J24" s="26">
        <f t="shared" si="6"/>
        <v>309311.31</v>
      </c>
      <c r="K24" s="26">
        <f t="shared" si="6"/>
        <v>329178.59999999998</v>
      </c>
      <c r="L24" s="26">
        <f t="shared" si="6"/>
        <v>485173.69</v>
      </c>
      <c r="M24" s="26">
        <f t="shared" si="6"/>
        <v>273301.2</v>
      </c>
      <c r="N24" s="26">
        <f t="shared" si="6"/>
        <v>4021212.3600000003</v>
      </c>
    </row>
    <row r="25" spans="1:14" ht="15.75" x14ac:dyDescent="0.25">
      <c r="A25" s="82" t="s">
        <v>111</v>
      </c>
      <c r="B25" s="82"/>
      <c r="C25" s="82"/>
      <c r="D25" s="33"/>
      <c r="E25" s="33"/>
      <c r="F25" s="33"/>
      <c r="G25" s="34"/>
      <c r="H25" s="33"/>
      <c r="I25" s="33"/>
      <c r="J25" s="33"/>
      <c r="K25" s="33"/>
      <c r="L25" s="83" t="s">
        <v>112</v>
      </c>
      <c r="M25" s="83"/>
      <c r="N25" s="83"/>
    </row>
    <row r="26" spans="1:14" ht="15.75" x14ac:dyDescent="0.25">
      <c r="A26" s="3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15.75" x14ac:dyDescent="0.25">
      <c r="A27" s="82" t="s">
        <v>113</v>
      </c>
      <c r="B27" s="82"/>
      <c r="C27" s="82"/>
      <c r="D27" s="33"/>
      <c r="E27" s="33"/>
      <c r="F27" s="33"/>
      <c r="G27" s="33"/>
      <c r="H27" s="33"/>
      <c r="I27" s="33"/>
      <c r="J27" s="33"/>
      <c r="K27" s="33"/>
      <c r="L27" s="83" t="s">
        <v>114</v>
      </c>
      <c r="M27" s="83"/>
      <c r="N27" s="83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2"/>
  <sheetViews>
    <sheetView tabSelected="1" workbookViewId="0">
      <selection activeCell="C22" sqref="C22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9" t="s">
        <v>0</v>
      </c>
      <c r="C1" s="79"/>
      <c r="D1" s="79"/>
    </row>
    <row r="2" spans="1:4" ht="15.75" x14ac:dyDescent="0.25">
      <c r="A2" s="1"/>
      <c r="B2" s="80" t="s">
        <v>1</v>
      </c>
      <c r="C2" s="80"/>
      <c r="D2" s="80"/>
    </row>
    <row r="3" spans="1:4" ht="15.75" x14ac:dyDescent="0.25">
      <c r="A3" s="1"/>
      <c r="B3" s="79" t="s">
        <v>115</v>
      </c>
      <c r="C3" s="79"/>
      <c r="D3" s="79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17</v>
      </c>
      <c r="C5" s="4"/>
      <c r="D5" s="4"/>
    </row>
    <row r="6" spans="1:4" x14ac:dyDescent="0.25">
      <c r="A6" s="6">
        <v>1</v>
      </c>
      <c r="B6" s="6" t="s">
        <v>116</v>
      </c>
      <c r="C6" s="7">
        <v>712.15</v>
      </c>
      <c r="D6" s="5">
        <f>C6</f>
        <v>712.15</v>
      </c>
    </row>
    <row r="7" spans="1:4" x14ac:dyDescent="0.25">
      <c r="A7" s="8"/>
      <c r="B7" s="5" t="s">
        <v>20</v>
      </c>
      <c r="C7" s="9"/>
      <c r="D7" s="10"/>
    </row>
    <row r="8" spans="1:4" x14ac:dyDescent="0.25">
      <c r="A8" s="8">
        <v>1</v>
      </c>
      <c r="B8" s="6" t="s">
        <v>117</v>
      </c>
      <c r="C8" s="11">
        <v>8144.2</v>
      </c>
      <c r="D8" s="12">
        <f>C8+D6</f>
        <v>8856.35</v>
      </c>
    </row>
    <row r="9" spans="1:4" x14ac:dyDescent="0.25">
      <c r="A9" s="13"/>
      <c r="B9" s="14" t="s">
        <v>24</v>
      </c>
      <c r="C9" s="8"/>
      <c r="D9" s="10"/>
    </row>
    <row r="10" spans="1:4" ht="30" x14ac:dyDescent="0.25">
      <c r="A10" s="15">
        <v>1</v>
      </c>
      <c r="B10" s="16" t="s">
        <v>118</v>
      </c>
      <c r="C10" s="17">
        <v>1205</v>
      </c>
      <c r="D10" s="18"/>
    </row>
    <row r="11" spans="1:4" ht="30" x14ac:dyDescent="0.25">
      <c r="A11" s="8">
        <v>2</v>
      </c>
      <c r="B11" s="6" t="s">
        <v>119</v>
      </c>
      <c r="C11" s="8">
        <v>3707.44</v>
      </c>
      <c r="D11" s="10"/>
    </row>
    <row r="12" spans="1:4" x14ac:dyDescent="0.25">
      <c r="A12" s="8">
        <v>3</v>
      </c>
      <c r="B12" s="8" t="s">
        <v>120</v>
      </c>
      <c r="C12" s="8">
        <f>3871.4+12800</f>
        <v>16671.400000000001</v>
      </c>
      <c r="D12" s="10"/>
    </row>
    <row r="13" spans="1:4" x14ac:dyDescent="0.25">
      <c r="A13" s="8"/>
      <c r="B13" s="10" t="s">
        <v>25</v>
      </c>
      <c r="C13" s="10">
        <f>SUM(C10:C12)</f>
        <v>21583.84</v>
      </c>
      <c r="D13" s="10">
        <f>C13+D8</f>
        <v>30440.19</v>
      </c>
    </row>
    <row r="14" spans="1:4" x14ac:dyDescent="0.25">
      <c r="A14" s="8"/>
      <c r="B14" s="10" t="s">
        <v>29</v>
      </c>
      <c r="C14" s="8"/>
      <c r="D14" s="10"/>
    </row>
    <row r="15" spans="1:4" x14ac:dyDescent="0.25">
      <c r="A15" s="8">
        <v>1</v>
      </c>
      <c r="B15" s="8" t="s">
        <v>120</v>
      </c>
      <c r="C15" s="10">
        <v>17282.400000000001</v>
      </c>
      <c r="D15" s="10">
        <f>C15+D13</f>
        <v>47722.59</v>
      </c>
    </row>
    <row r="16" spans="1:4" x14ac:dyDescent="0.25">
      <c r="A16" s="8"/>
      <c r="B16" s="19" t="s">
        <v>37</v>
      </c>
      <c r="C16" s="8"/>
      <c r="D16" s="10"/>
    </row>
    <row r="17" spans="1:4" x14ac:dyDescent="0.25">
      <c r="A17" s="8">
        <v>1</v>
      </c>
      <c r="B17" s="20" t="s">
        <v>121</v>
      </c>
      <c r="C17" s="8">
        <v>3965.8</v>
      </c>
      <c r="D17" s="10">
        <f>C17+D15</f>
        <v>51688.39</v>
      </c>
    </row>
    <row r="18" spans="1:4" x14ac:dyDescent="0.25">
      <c r="A18" s="8"/>
      <c r="B18" s="10" t="s">
        <v>88</v>
      </c>
      <c r="C18" s="8"/>
      <c r="D18" s="10"/>
    </row>
    <row r="19" spans="1:4" x14ac:dyDescent="0.25">
      <c r="A19" s="8">
        <v>1</v>
      </c>
      <c r="B19" s="78" t="s">
        <v>131</v>
      </c>
      <c r="C19" s="8">
        <v>10000</v>
      </c>
      <c r="D19" s="10">
        <f>C19+D17</f>
        <v>61688.39</v>
      </c>
    </row>
    <row r="20" spans="1:4" x14ac:dyDescent="0.25">
      <c r="A20" s="8"/>
      <c r="B20" s="10"/>
      <c r="C20" s="10"/>
      <c r="D20" s="10"/>
    </row>
    <row r="21" spans="1:4" x14ac:dyDescent="0.25">
      <c r="A21" s="8"/>
      <c r="B21" s="5"/>
      <c r="C21" s="8">
        <f>C8+C12+C15+C19</f>
        <v>52098</v>
      </c>
      <c r="D21" s="10"/>
    </row>
    <row r="22" spans="1:4" x14ac:dyDescent="0.25">
      <c r="A22" s="8"/>
      <c r="B22" s="6"/>
      <c r="C22" s="8"/>
      <c r="D22" s="10"/>
    </row>
    <row r="23" spans="1:4" x14ac:dyDescent="0.25">
      <c r="A23" s="8"/>
      <c r="B23" s="10"/>
      <c r="C23" s="10"/>
      <c r="D23" s="10"/>
    </row>
    <row r="24" spans="1:4" x14ac:dyDescent="0.25">
      <c r="A24" s="8"/>
      <c r="B24" s="10"/>
      <c r="C24" s="8"/>
      <c r="D24" s="10"/>
    </row>
    <row r="25" spans="1:4" x14ac:dyDescent="0.25">
      <c r="A25" s="8"/>
      <c r="B25" s="8"/>
      <c r="C25" s="8"/>
      <c r="D25" s="10"/>
    </row>
    <row r="26" spans="1:4" x14ac:dyDescent="0.25">
      <c r="A26" s="8"/>
      <c r="B26" s="10"/>
      <c r="C26" s="8"/>
      <c r="D26" s="10"/>
    </row>
    <row r="27" spans="1:4" x14ac:dyDescent="0.25">
      <c r="A27" s="8"/>
      <c r="B27" s="8"/>
      <c r="C27" s="8"/>
      <c r="D27" s="10"/>
    </row>
    <row r="28" spans="1:4" x14ac:dyDescent="0.25">
      <c r="A28" s="8"/>
      <c r="B28" s="8"/>
      <c r="C28" s="8"/>
      <c r="D28" s="10"/>
    </row>
    <row r="29" spans="1:4" x14ac:dyDescent="0.25">
      <c r="A29" s="8"/>
      <c r="B29" s="6"/>
      <c r="C29" s="8"/>
      <c r="D29" s="10"/>
    </row>
    <row r="30" spans="1:4" x14ac:dyDescent="0.25">
      <c r="A30" s="8"/>
      <c r="B30" s="6"/>
      <c r="C30" s="8"/>
      <c r="D30" s="10"/>
    </row>
    <row r="31" spans="1:4" x14ac:dyDescent="0.25">
      <c r="A31" s="8"/>
      <c r="B31" s="5"/>
      <c r="C31" s="10"/>
      <c r="D31" s="10"/>
    </row>
    <row r="32" spans="1:4" x14ac:dyDescent="0.25">
      <c r="A32" s="8"/>
      <c r="B32" s="5"/>
      <c r="C32" s="8"/>
      <c r="D32" s="10"/>
    </row>
    <row r="33" spans="1:4" x14ac:dyDescent="0.25">
      <c r="A33" s="8"/>
      <c r="B33" s="6"/>
      <c r="C33" s="10"/>
      <c r="D33" s="10"/>
    </row>
    <row r="34" spans="1:4" x14ac:dyDescent="0.25">
      <c r="A34" s="8"/>
      <c r="B34" s="5"/>
      <c r="C34" s="8"/>
      <c r="D34" s="10"/>
    </row>
    <row r="35" spans="1:4" x14ac:dyDescent="0.25">
      <c r="A35" s="8"/>
      <c r="B35" s="6"/>
      <c r="C35" s="8"/>
      <c r="D35" s="10"/>
    </row>
    <row r="36" spans="1:4" x14ac:dyDescent="0.25">
      <c r="A36" s="8"/>
      <c r="B36" s="6"/>
      <c r="C36" s="8"/>
      <c r="D36" s="10"/>
    </row>
    <row r="37" spans="1:4" x14ac:dyDescent="0.25">
      <c r="A37" s="8"/>
      <c r="B37" s="5"/>
      <c r="C37" s="10"/>
      <c r="D37" s="10"/>
    </row>
    <row r="38" spans="1:4" x14ac:dyDescent="0.25">
      <c r="A38" s="8"/>
      <c r="B38" s="6"/>
      <c r="C38" s="8"/>
      <c r="D38" s="10"/>
    </row>
    <row r="39" spans="1:4" x14ac:dyDescent="0.25">
      <c r="A39" s="8"/>
      <c r="B39" s="8"/>
      <c r="C39" s="8"/>
      <c r="D39" s="10"/>
    </row>
    <row r="40" spans="1:4" x14ac:dyDescent="0.25">
      <c r="A40" s="8"/>
      <c r="B40" s="6"/>
      <c r="C40" s="8"/>
      <c r="D40" s="8"/>
    </row>
    <row r="41" spans="1:4" x14ac:dyDescent="0.25">
      <c r="A41" s="8"/>
      <c r="B41" s="6"/>
      <c r="C41" s="8"/>
      <c r="D41" s="10"/>
    </row>
    <row r="42" spans="1:4" x14ac:dyDescent="0.25">
      <c r="A42" s="8"/>
      <c r="B42" s="10"/>
      <c r="C42" s="10"/>
      <c r="D42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2026-02-03T06:32:13Z</cp:lastPrinted>
  <dcterms:created xsi:type="dcterms:W3CDTF">2011-07-25T05:21:00Z</dcterms:created>
  <dcterms:modified xsi:type="dcterms:W3CDTF">2026-02-03T06:45:21Z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377E02D6F7D247DD9FC258E18CD0FC95_12</vt:lpwstr>
  </property>
  <property fmtid="{D5CDD505-2E9C-101B-9397-08002B2CF9AE}" pid="3" name="KSOProductBuildVer">
    <vt:lpwstr>1049-12.2.0.23155</vt:lpwstr>
  </property>
</Properties>
</file>